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Материалы по программе Цифровая экономика\17. Разработка национальной программы\СБОРКА НАЦ.ПРОГРАММЫ\ИТОГ_ПЕРЕСБОРКА_29.06.2018\Цифровая промышленность\"/>
    </mc:Choice>
  </mc:AlternateContent>
  <bookViews>
    <workbookView xWindow="0" yWindow="0" windowWidth="14475" windowHeight="7305" tabRatio="757" activeTab="3"/>
  </bookViews>
  <sheets>
    <sheet name="1.Цели НП" sheetId="2" r:id="rId1"/>
    <sheet name="2. Задачи и результаты ФП" sheetId="3" r:id="rId2"/>
    <sheet name="2.2.1.План мероприятий " sheetId="4" r:id="rId3"/>
    <sheet name="3. Финансовое обеспечение" sheetId="5" r:id="rId4"/>
  </sheets>
  <calcPr calcId="162913"/>
</workbook>
</file>

<file path=xl/calcChain.xml><?xml version="1.0" encoding="utf-8"?>
<calcChain xmlns="http://schemas.openxmlformats.org/spreadsheetml/2006/main">
  <c r="J88" i="5" l="1"/>
  <c r="K88" i="5" s="1"/>
  <c r="G88" i="5"/>
  <c r="H88" i="5" s="1"/>
  <c r="G227" i="5"/>
  <c r="G230" i="5" s="1"/>
  <c r="O227" i="5"/>
  <c r="O230" i="5" s="1"/>
  <c r="O233" i="5" s="1"/>
  <c r="M227" i="5"/>
  <c r="N227" i="5" s="1"/>
  <c r="J227" i="5"/>
  <c r="J230" i="5" s="1"/>
  <c r="K230" i="5" s="1"/>
  <c r="M85" i="5"/>
  <c r="M88" i="5" s="1"/>
  <c r="N88" i="5" s="1"/>
  <c r="K85" i="5"/>
  <c r="H85" i="5"/>
  <c r="H230" i="5" l="1"/>
  <c r="M230" i="5"/>
  <c r="K227" i="5"/>
  <c r="N85" i="5"/>
  <c r="E85" i="5" s="1"/>
  <c r="N230" i="5" l="1"/>
  <c r="N231" i="5" s="1"/>
  <c r="Q227" i="5"/>
  <c r="P227" i="5"/>
  <c r="P230" i="5" s="1"/>
  <c r="P233" i="5" s="1"/>
  <c r="O231" i="5"/>
  <c r="H227" i="5"/>
  <c r="K231" i="5"/>
  <c r="H231" i="5" l="1"/>
  <c r="E227" i="5"/>
  <c r="Q230" i="5"/>
  <c r="P231" i="5"/>
  <c r="J231" i="5"/>
  <c r="M231" i="5"/>
  <c r="G231" i="5"/>
  <c r="E230" i="5" l="1"/>
  <c r="Q233" i="5"/>
  <c r="Q231" i="5"/>
  <c r="K220" i="5"/>
  <c r="H220" i="5"/>
  <c r="N220" i="5"/>
  <c r="Q212" i="5"/>
  <c r="P212" i="5"/>
  <c r="O212" i="5"/>
  <c r="M212" i="5"/>
  <c r="J212" i="5"/>
  <c r="G212" i="5"/>
  <c r="F212" i="5"/>
  <c r="N208" i="5"/>
  <c r="N212" i="5" s="1"/>
  <c r="K208" i="5"/>
  <c r="K212" i="5" s="1"/>
  <c r="H208" i="5"/>
  <c r="F200" i="5"/>
  <c r="F194" i="5"/>
  <c r="F188" i="5"/>
  <c r="F182" i="5"/>
  <c r="F176" i="5"/>
  <c r="F170" i="5"/>
  <c r="F164" i="5"/>
  <c r="F158" i="5"/>
  <c r="F152" i="5"/>
  <c r="F146" i="5"/>
  <c r="F134" i="5"/>
  <c r="F128" i="5"/>
  <c r="K154" i="5"/>
  <c r="K158" i="5" s="1"/>
  <c r="H124" i="5"/>
  <c r="H128" i="5" s="1"/>
  <c r="Q218" i="5"/>
  <c r="P218" i="5"/>
  <c r="O218" i="5"/>
  <c r="M218" i="5"/>
  <c r="J218" i="5"/>
  <c r="G218" i="5"/>
  <c r="N214" i="5"/>
  <c r="N218" i="5" s="1"/>
  <c r="K214" i="5"/>
  <c r="K218" i="5" s="1"/>
  <c r="H214" i="5"/>
  <c r="Q206" i="5"/>
  <c r="P206" i="5"/>
  <c r="O206" i="5"/>
  <c r="M206" i="5"/>
  <c r="J206" i="5"/>
  <c r="G206" i="5"/>
  <c r="N202" i="5"/>
  <c r="N206" i="5" s="1"/>
  <c r="K202" i="5"/>
  <c r="K206" i="5" s="1"/>
  <c r="H202" i="5"/>
  <c r="H206" i="5" s="1"/>
  <c r="Q200" i="5"/>
  <c r="P200" i="5"/>
  <c r="O200" i="5"/>
  <c r="M200" i="5"/>
  <c r="J200" i="5"/>
  <c r="G200" i="5"/>
  <c r="N196" i="5"/>
  <c r="N200" i="5" s="1"/>
  <c r="K196" i="5"/>
  <c r="K200" i="5" s="1"/>
  <c r="H196" i="5"/>
  <c r="H200" i="5" s="1"/>
  <c r="Q194" i="5"/>
  <c r="P194" i="5"/>
  <c r="O194" i="5"/>
  <c r="M194" i="5"/>
  <c r="J194" i="5"/>
  <c r="G194" i="5"/>
  <c r="N190" i="5"/>
  <c r="N194" i="5" s="1"/>
  <c r="K190" i="5"/>
  <c r="K194" i="5" s="1"/>
  <c r="H190" i="5"/>
  <c r="H194" i="5" s="1"/>
  <c r="Q188" i="5"/>
  <c r="P188" i="5"/>
  <c r="O188" i="5"/>
  <c r="M188" i="5"/>
  <c r="J188" i="5"/>
  <c r="G188" i="5"/>
  <c r="N184" i="5"/>
  <c r="N188" i="5" s="1"/>
  <c r="K184" i="5"/>
  <c r="K188" i="5" s="1"/>
  <c r="H184" i="5"/>
  <c r="H188" i="5" s="1"/>
  <c r="Q182" i="5"/>
  <c r="P182" i="5"/>
  <c r="O182" i="5"/>
  <c r="M182" i="5"/>
  <c r="J182" i="5"/>
  <c r="G182" i="5"/>
  <c r="N178" i="5"/>
  <c r="N182" i="5" s="1"/>
  <c r="K178" i="5"/>
  <c r="K182" i="5" s="1"/>
  <c r="H178" i="5"/>
  <c r="H182" i="5" s="1"/>
  <c r="Q176" i="5"/>
  <c r="P176" i="5"/>
  <c r="O176" i="5"/>
  <c r="M176" i="5"/>
  <c r="J176" i="5"/>
  <c r="G176" i="5"/>
  <c r="N172" i="5"/>
  <c r="N176" i="5" s="1"/>
  <c r="K172" i="5"/>
  <c r="K176" i="5" s="1"/>
  <c r="H172" i="5"/>
  <c r="H176" i="5" s="1"/>
  <c r="Q170" i="5"/>
  <c r="P170" i="5"/>
  <c r="O170" i="5"/>
  <c r="M170" i="5"/>
  <c r="J170" i="5"/>
  <c r="G170" i="5"/>
  <c r="N166" i="5"/>
  <c r="N170" i="5" s="1"/>
  <c r="K166" i="5"/>
  <c r="K170" i="5" s="1"/>
  <c r="H166" i="5"/>
  <c r="H170" i="5" s="1"/>
  <c r="Q164" i="5"/>
  <c r="P164" i="5"/>
  <c r="O164" i="5"/>
  <c r="M164" i="5"/>
  <c r="J164" i="5"/>
  <c r="G164" i="5"/>
  <c r="N160" i="5"/>
  <c r="N164" i="5" s="1"/>
  <c r="K160" i="5"/>
  <c r="K164" i="5" s="1"/>
  <c r="H160" i="5"/>
  <c r="H164" i="5" s="1"/>
  <c r="Q158" i="5"/>
  <c r="P158" i="5"/>
  <c r="O158" i="5"/>
  <c r="M158" i="5"/>
  <c r="J158" i="5"/>
  <c r="G158" i="5"/>
  <c r="N154" i="5"/>
  <c r="N158" i="5" s="1"/>
  <c r="H154" i="5"/>
  <c r="H158" i="5" s="1"/>
  <c r="Q152" i="5"/>
  <c r="P152" i="5"/>
  <c r="O152" i="5"/>
  <c r="M152" i="5"/>
  <c r="J152" i="5"/>
  <c r="G152" i="5"/>
  <c r="N148" i="5"/>
  <c r="N152" i="5" s="1"/>
  <c r="K148" i="5"/>
  <c r="K152" i="5" s="1"/>
  <c r="H148" i="5"/>
  <c r="H152" i="5" s="1"/>
  <c r="Q146" i="5"/>
  <c r="P146" i="5"/>
  <c r="O146" i="5"/>
  <c r="M146" i="5"/>
  <c r="J146" i="5"/>
  <c r="G146" i="5"/>
  <c r="N142" i="5"/>
  <c r="N146" i="5" s="1"/>
  <c r="K142" i="5"/>
  <c r="K146" i="5" s="1"/>
  <c r="H142" i="5"/>
  <c r="H146" i="5" s="1"/>
  <c r="Q140" i="5"/>
  <c r="P140" i="5"/>
  <c r="O140" i="5"/>
  <c r="M140" i="5"/>
  <c r="J140" i="5"/>
  <c r="G140" i="5"/>
  <c r="N136" i="5"/>
  <c r="N140" i="5" s="1"/>
  <c r="K136" i="5"/>
  <c r="K140" i="5" s="1"/>
  <c r="H136" i="5"/>
  <c r="H140" i="5" s="1"/>
  <c r="Q134" i="5"/>
  <c r="P134" i="5"/>
  <c r="O134" i="5"/>
  <c r="M134" i="5"/>
  <c r="J134" i="5"/>
  <c r="G134" i="5"/>
  <c r="N130" i="5"/>
  <c r="N134" i="5" s="1"/>
  <c r="K130" i="5"/>
  <c r="K134" i="5" s="1"/>
  <c r="H130" i="5"/>
  <c r="H134" i="5" s="1"/>
  <c r="Q128" i="5"/>
  <c r="P128" i="5"/>
  <c r="O128" i="5"/>
  <c r="M128" i="5"/>
  <c r="J128" i="5"/>
  <c r="G128" i="5"/>
  <c r="N124" i="5"/>
  <c r="N128" i="5" s="1"/>
  <c r="K124" i="5"/>
  <c r="K128" i="5" s="1"/>
  <c r="E231" i="5" l="1"/>
  <c r="H218" i="5"/>
  <c r="E214" i="5"/>
  <c r="E218" i="5" s="1"/>
  <c r="E208" i="5"/>
  <c r="E212" i="5" s="1"/>
  <c r="E220" i="5"/>
  <c r="E224" i="5" s="1"/>
  <c r="H212" i="5"/>
  <c r="E196" i="5"/>
  <c r="E200" i="5" s="1"/>
  <c r="E160" i="5"/>
  <c r="E164" i="5" s="1"/>
  <c r="E130" i="5"/>
  <c r="E134" i="5" s="1"/>
  <c r="E154" i="5"/>
  <c r="E158" i="5" s="1"/>
  <c r="E190" i="5"/>
  <c r="E194" i="5" s="1"/>
  <c r="E136" i="5"/>
  <c r="E140" i="5" s="1"/>
  <c r="E172" i="5"/>
  <c r="E176" i="5" s="1"/>
  <c r="E142" i="5"/>
  <c r="E146" i="5" s="1"/>
  <c r="E166" i="5"/>
  <c r="E170" i="5" s="1"/>
  <c r="E178" i="5"/>
  <c r="E182" i="5" s="1"/>
  <c r="E124" i="5"/>
  <c r="E128" i="5" s="1"/>
  <c r="E148" i="5"/>
  <c r="E152" i="5" s="1"/>
  <c r="E184" i="5"/>
  <c r="E188" i="5" s="1"/>
  <c r="E202" i="5"/>
  <c r="E206" i="5" s="1"/>
  <c r="E105" i="5" l="1"/>
  <c r="E109" i="5" s="1"/>
  <c r="E99" i="5"/>
  <c r="E103" i="5" s="1"/>
  <c r="N117" i="5"/>
  <c r="K117" i="5"/>
  <c r="H117" i="5"/>
  <c r="K111" i="5"/>
  <c r="N111" i="5"/>
  <c r="N93" i="5"/>
  <c r="K93" i="5"/>
  <c r="H93" i="5"/>
  <c r="E117" i="5" l="1"/>
  <c r="E121" i="5" s="1"/>
  <c r="E111" i="5"/>
  <c r="E115" i="5" s="1"/>
  <c r="E93" i="5"/>
  <c r="E97" i="5" s="1"/>
  <c r="H34" i="5"/>
  <c r="E34" i="5" s="1"/>
  <c r="E38" i="5" s="1"/>
  <c r="H40" i="5"/>
  <c r="E40" i="5" s="1"/>
  <c r="E44" i="5" s="1"/>
  <c r="H28" i="5"/>
  <c r="E28" i="5" s="1"/>
  <c r="E32" i="5" s="1"/>
  <c r="H22" i="5"/>
  <c r="E22" i="5" s="1"/>
  <c r="E26" i="5" s="1"/>
  <c r="N16" i="5"/>
  <c r="K16" i="5"/>
  <c r="H16" i="5"/>
  <c r="H10" i="5"/>
  <c r="E10" i="5" l="1"/>
  <c r="E14" i="5" s="1"/>
  <c r="E16" i="5"/>
  <c r="E20" i="5" s="1"/>
  <c r="Q44" i="5"/>
  <c r="P44" i="5"/>
  <c r="O44" i="5"/>
  <c r="N44" i="5"/>
  <c r="M44" i="5"/>
  <c r="K44" i="5"/>
  <c r="J44" i="5"/>
  <c r="H44" i="5"/>
  <c r="G44" i="5"/>
  <c r="Q38" i="5"/>
  <c r="P38" i="5"/>
  <c r="O38" i="5"/>
  <c r="N38" i="5"/>
  <c r="M38" i="5"/>
  <c r="J38" i="5"/>
  <c r="G38" i="5"/>
  <c r="K38" i="5"/>
  <c r="H38" i="5"/>
  <c r="Q32" i="5"/>
  <c r="P32" i="5"/>
  <c r="O32" i="5"/>
  <c r="N32" i="5"/>
  <c r="M32" i="5"/>
  <c r="J32" i="5"/>
  <c r="G32" i="5"/>
  <c r="K32" i="5"/>
  <c r="H32" i="5"/>
  <c r="Q26" i="5"/>
  <c r="P26" i="5"/>
  <c r="O26" i="5"/>
  <c r="N26" i="5"/>
  <c r="M26" i="5"/>
  <c r="J26" i="5"/>
  <c r="G26" i="5"/>
  <c r="K26" i="5"/>
  <c r="H26" i="5"/>
  <c r="Q20" i="5"/>
  <c r="P20" i="5"/>
  <c r="O20" i="5"/>
  <c r="N20" i="5"/>
  <c r="M20" i="5"/>
  <c r="J20" i="5"/>
  <c r="H20" i="5"/>
  <c r="G20" i="5"/>
  <c r="K20" i="5"/>
  <c r="N72" i="5"/>
  <c r="N66" i="5"/>
  <c r="N60" i="5"/>
  <c r="N54" i="5"/>
  <c r="K54" i="5"/>
  <c r="K60" i="5"/>
  <c r="K66" i="5"/>
  <c r="H48" i="5"/>
  <c r="E48" i="5" s="1"/>
  <c r="E52" i="5" s="1"/>
  <c r="K72" i="5"/>
  <c r="E72" i="5" s="1"/>
  <c r="E76" i="5" s="1"/>
  <c r="E88" i="5"/>
  <c r="M81" i="5"/>
  <c r="J81" i="5"/>
  <c r="J233" i="5" s="1"/>
  <c r="G81" i="5"/>
  <c r="Q78" i="5"/>
  <c r="P78" i="5"/>
  <c r="O78" i="5"/>
  <c r="M78" i="5"/>
  <c r="J78" i="5"/>
  <c r="G78" i="5"/>
  <c r="H81" i="5" l="1"/>
  <c r="H233" i="5" s="1"/>
  <c r="G233" i="5"/>
  <c r="N81" i="5"/>
  <c r="N233" i="5" s="1"/>
  <c r="M233" i="5"/>
  <c r="E54" i="5"/>
  <c r="E58" i="5" s="1"/>
  <c r="E89" i="5"/>
  <c r="E60" i="5"/>
  <c r="E64" i="5" s="1"/>
  <c r="K70" i="5"/>
  <c r="E66" i="5"/>
  <c r="E70" i="5" s="1"/>
  <c r="Q224" i="5" l="1"/>
  <c r="P224" i="5"/>
  <c r="O224" i="5"/>
  <c r="N224" i="5"/>
  <c r="M224" i="5"/>
  <c r="K224" i="5"/>
  <c r="J224" i="5"/>
  <c r="H224" i="5"/>
  <c r="G224" i="5"/>
  <c r="Q121" i="5"/>
  <c r="P121" i="5"/>
  <c r="O121" i="5"/>
  <c r="N121" i="5"/>
  <c r="M121" i="5"/>
  <c r="K121" i="5"/>
  <c r="J121" i="5"/>
  <c r="H121" i="5"/>
  <c r="G121" i="5"/>
  <c r="Q115" i="5"/>
  <c r="P115" i="5"/>
  <c r="O115" i="5"/>
  <c r="N115" i="5"/>
  <c r="M115" i="5"/>
  <c r="K115" i="5"/>
  <c r="J115" i="5"/>
  <c r="H115" i="5"/>
  <c r="G115" i="5"/>
  <c r="Q109" i="5"/>
  <c r="P109" i="5"/>
  <c r="O109" i="5"/>
  <c r="N109" i="5"/>
  <c r="M109" i="5"/>
  <c r="K109" i="5"/>
  <c r="J109" i="5"/>
  <c r="H109" i="5"/>
  <c r="G109" i="5"/>
  <c r="Q103" i="5"/>
  <c r="P103" i="5"/>
  <c r="O103" i="5"/>
  <c r="N103" i="5"/>
  <c r="M103" i="5"/>
  <c r="K103" i="5"/>
  <c r="J103" i="5"/>
  <c r="H103" i="5"/>
  <c r="G103" i="5"/>
  <c r="Q97" i="5"/>
  <c r="P97" i="5"/>
  <c r="O97" i="5"/>
  <c r="N97" i="5"/>
  <c r="M97" i="5"/>
  <c r="K97" i="5"/>
  <c r="J97" i="5"/>
  <c r="H97" i="5"/>
  <c r="G97" i="5"/>
  <c r="Q76" i="5"/>
  <c r="P76" i="5"/>
  <c r="O76" i="5"/>
  <c r="N76" i="5"/>
  <c r="M76" i="5"/>
  <c r="K76" i="5"/>
  <c r="J76" i="5"/>
  <c r="H76" i="5"/>
  <c r="G76" i="5"/>
  <c r="G70" i="5"/>
  <c r="H70" i="5"/>
  <c r="J70" i="5"/>
  <c r="M70" i="5"/>
  <c r="N70" i="5"/>
  <c r="O70" i="5"/>
  <c r="P70" i="5"/>
  <c r="Q70" i="5"/>
  <c r="Q58" i="5"/>
  <c r="P58" i="5"/>
  <c r="O58" i="5"/>
  <c r="N58" i="5"/>
  <c r="M58" i="5"/>
  <c r="K58" i="5"/>
  <c r="J58" i="5"/>
  <c r="H58" i="5"/>
  <c r="G58" i="5"/>
  <c r="Q64" i="5"/>
  <c r="P64" i="5"/>
  <c r="O64" i="5"/>
  <c r="N64" i="5"/>
  <c r="M64" i="5"/>
  <c r="K64" i="5"/>
  <c r="J64" i="5"/>
  <c r="H64" i="5"/>
  <c r="G64" i="5"/>
  <c r="Q52" i="5"/>
  <c r="P52" i="5"/>
  <c r="O52" i="5"/>
  <c r="N52" i="5"/>
  <c r="M52" i="5"/>
  <c r="K52" i="5"/>
  <c r="J52" i="5"/>
  <c r="H52" i="5"/>
  <c r="G52" i="5"/>
  <c r="Q89" i="5"/>
  <c r="P89" i="5"/>
  <c r="O89" i="5"/>
  <c r="M89" i="5"/>
  <c r="J89" i="5"/>
  <c r="G89" i="5"/>
  <c r="K89" i="5"/>
  <c r="N89" i="5"/>
  <c r="H89" i="5"/>
  <c r="Q82" i="5" l="1"/>
  <c r="P82" i="5"/>
  <c r="P234" i="5" s="1"/>
  <c r="P232" i="5" s="1"/>
  <c r="O82" i="5"/>
  <c r="M82" i="5"/>
  <c r="J82" i="5"/>
  <c r="G82" i="5"/>
  <c r="K14" i="5"/>
  <c r="H14" i="5"/>
  <c r="K81" i="5"/>
  <c r="N78" i="5"/>
  <c r="N82" i="5" s="1"/>
  <c r="K78" i="5"/>
  <c r="H78" i="5"/>
  <c r="J14" i="5"/>
  <c r="M14" i="5"/>
  <c r="N14" i="5"/>
  <c r="O14" i="5"/>
  <c r="P14" i="5"/>
  <c r="Q14" i="5"/>
  <c r="G14" i="5"/>
  <c r="N234" i="5" l="1"/>
  <c r="N232" i="5" s="1"/>
  <c r="G234" i="5"/>
  <c r="G232" i="5" s="1"/>
  <c r="M234" i="5"/>
  <c r="M232" i="5" s="1"/>
  <c r="J234" i="5"/>
  <c r="J232" i="5" s="1"/>
  <c r="Q234" i="5"/>
  <c r="Q232" i="5" s="1"/>
  <c r="O234" i="5"/>
  <c r="O232" i="5" s="1"/>
  <c r="E81" i="5"/>
  <c r="E233" i="5" s="1"/>
  <c r="K233" i="5"/>
  <c r="E78" i="5"/>
  <c r="H82" i="5"/>
  <c r="H234" i="5" s="1"/>
  <c r="H232" i="5" s="1"/>
  <c r="K82" i="5"/>
  <c r="K234" i="5" s="1"/>
  <c r="E82" i="5" l="1"/>
  <c r="E234" i="5"/>
  <c r="E232" i="5" s="1"/>
  <c r="K232" i="5"/>
</calcChain>
</file>

<file path=xl/sharedStrings.xml><?xml version="1.0" encoding="utf-8"?>
<sst xmlns="http://schemas.openxmlformats.org/spreadsheetml/2006/main" count="669" uniqueCount="232">
  <si>
    <t>№ п/п</t>
  </si>
  <si>
    <t>Базовое значение</t>
  </si>
  <si>
    <t>Период, год</t>
  </si>
  <si>
    <t>Значение</t>
  </si>
  <si>
    <t>Дата</t>
  </si>
  <si>
    <t>1.</t>
  </si>
  <si>
    <t>2.</t>
  </si>
  <si>
    <t>Уровень контроля</t>
  </si>
  <si>
    <t>1.1.</t>
  </si>
  <si>
    <t>1.2.</t>
  </si>
  <si>
    <t>Наименование задачи, результата</t>
  </si>
  <si>
    <t>1.3.</t>
  </si>
  <si>
    <t>Цель, целевой показатель, дополнительный показатель</t>
  </si>
  <si>
    <t>Сроки реализации</t>
  </si>
  <si>
    <t>Ответственный исполнитель</t>
  </si>
  <si>
    <t>Начало</t>
  </si>
  <si>
    <t>Окончание</t>
  </si>
  <si>
    <t>Наименование результата, мероприятия, контрольной точки</t>
  </si>
  <si>
    <t>1. Цели, целевые и дополнительные показатели национального проекта</t>
  </si>
  <si>
    <t>2. Задачи и результаты федерального проекта</t>
  </si>
  <si>
    <t xml:space="preserve">Срок реализации </t>
  </si>
  <si>
    <t xml:space="preserve">Ответственный исполнитель </t>
  </si>
  <si>
    <t>2.2.1. План мероприятий по реализации федерального проекта (краткое наименование федерального проекта)</t>
  </si>
  <si>
    <t>Мероприятие федерального проекта</t>
  </si>
  <si>
    <t>Мероприятие государственной программы</t>
  </si>
  <si>
    <t>Ответственный исполнитель, соисполнитель, государственный заказчик-координатор, участник</t>
  </si>
  <si>
    <t>ВСЕГО</t>
  </si>
  <si>
    <t>2019 год</t>
  </si>
  <si>
    <t>2020 год</t>
  </si>
  <si>
    <t>2021 год</t>
  </si>
  <si>
    <t>2023 год</t>
  </si>
  <si>
    <t>2024 год</t>
  </si>
  <si>
    <t>Всего</t>
  </si>
  <si>
    <t>Базовые</t>
  </si>
  <si>
    <t>Дополнительные</t>
  </si>
  <si>
    <t>2022 год</t>
  </si>
  <si>
    <t>3. Финансовое обеспечение федеральных проектов</t>
  </si>
  <si>
    <t>Объемы финансовых потребностей</t>
  </si>
  <si>
    <t>(млн. рублей)</t>
  </si>
  <si>
    <t>3.1. Финансовое обеспечение федеральных проектов в разрезе мероприятий в рамках бюджетной системы Российской Федерации</t>
  </si>
  <si>
    <t>Вид документа 
и характеристика  результата</t>
  </si>
  <si>
    <t>Нет данных</t>
  </si>
  <si>
    <t>Доля крупных предприятий обрабатывающих отраслей промышленности, использующих сервисы промышленных цифровых платформ, %</t>
  </si>
  <si>
    <t xml:space="preserve">Доля крупных предприятий обрабатывающих отраслей промышленности, применяющих системы цифрового проектирования и моделирования, % </t>
  </si>
  <si>
    <t>1.4.</t>
  </si>
  <si>
    <t>Количество специалистов, прошедших обучение по программам переподготовки кадров в сфере цифровых производственных технологий, разработанным совместно с крупными предприятиями обрабатывающих отраслей промышленности, чел. (нарастающим итогом)</t>
  </si>
  <si>
    <t>1.5.</t>
  </si>
  <si>
    <t>2.1.</t>
  </si>
  <si>
    <t>2.2.</t>
  </si>
  <si>
    <t>2.3.</t>
  </si>
  <si>
    <t>Количество вновь созданных отечественных программных продуктов, программно-аппаратных комплексов, цифровых платформ в сфере цифровых производственных технологий, шт. (нарастающим итогом)</t>
  </si>
  <si>
    <t>Доля затрат на приобретение, внедрение и эксплуатацию отечественных решений промышленными предприятиями, в уставном капитале которых доля участия Российской Федерации превышает 50%, в расходах на приобретение, внедрение и эксплуатацию цифровых производственных технологических решений, осуществляемых за счет бюджетных средств, не менее %</t>
  </si>
  <si>
    <t>3.2.</t>
  </si>
  <si>
    <t>3.3.</t>
  </si>
  <si>
    <t xml:space="preserve">Увеличение объема промышленной, торговой кооперации и субконтрактных заказов, производимых с использованием отечественных цифровых платформ, млрд. руб. </t>
  </si>
  <si>
    <t>2.1. Федеральный проект "Цифровая промышленность"</t>
  </si>
  <si>
    <t>2.1.1. Задачи и ожидаемые результаты федерального проекта "Цифровая промышленость"</t>
  </si>
  <si>
    <t>2018-2024гг.</t>
  </si>
  <si>
    <t>2.1.1.</t>
  </si>
  <si>
    <t>2.1.2.</t>
  </si>
  <si>
    <t>2.1.3.</t>
  </si>
  <si>
    <t>Минпромторг России</t>
  </si>
  <si>
    <t>2.1.4.</t>
  </si>
  <si>
    <t>2.1.5.</t>
  </si>
  <si>
    <t>Техническая и технологическая база (прототип) индустриальной цифровой платформы, протокол и отчет о результатах тестирования промышленными предприятиями</t>
  </si>
  <si>
    <t>Акт о вводе индустриальной цифровой платформы в опытную эксплуатацию</t>
  </si>
  <si>
    <t>Созданы центры компетенций по развитию инфраструктуры индустриальной цифровой платформы, центры обучения, технической поддержки пользователей, настройки и конфигурирования сервисов</t>
  </si>
  <si>
    <t xml:space="preserve">Соглашения о сотрудничестве, положения о центрах компетенций, комплекс методических документов </t>
  </si>
  <si>
    <t>Комплекс документов по обеспечению информационной безопасности в соответствии с требованиями регуляторов</t>
  </si>
  <si>
    <t xml:space="preserve">Прототип цифровой платформы, отчет о  тестировании предприятий </t>
  </si>
  <si>
    <t>Наименование федерального проекта "Цифровая промышленность"</t>
  </si>
  <si>
    <t>1.2.1.</t>
  </si>
  <si>
    <t>1.2.2.</t>
  </si>
  <si>
    <t>1.2.3.</t>
  </si>
  <si>
    <t>1.2.4.</t>
  </si>
  <si>
    <t>Создан прототип индустриальной цифровой платформы мультисервисной поддержки жизненного цикла изделий</t>
  </si>
  <si>
    <t>2.3.1.</t>
  </si>
  <si>
    <t>Реализованы механизмы обеспечения защищенного доступа к ИТ-сервисам в соответствии с требованиями регуляторов</t>
  </si>
  <si>
    <t>Акт о вводе инфраструктуры в эксплуатацию</t>
  </si>
  <si>
    <t>бюджетные ассигнования федерального бюджета</t>
  </si>
  <si>
    <t>бюджетные ассигнования государственных внебюджетных фондов Российской Федерации</t>
  </si>
  <si>
    <t>бюджетные ассигнования бюджетов субъектов Российской Федерации</t>
  </si>
  <si>
    <t>внебюджетные источники</t>
  </si>
  <si>
    <t>ВСЕГО финансирование по мероприятию</t>
  </si>
  <si>
    <t>Создана и внедрена в авиационной отрасли отечественная цифровая платформа управления процессами послепродажного обслуживания авиационной техники «Платформа ППО»</t>
  </si>
  <si>
    <t>Обеспечено создание сервисов построения производственных цепочек на базе ГИСП для предприятий с разным уровнем цифровой зрелости</t>
  </si>
  <si>
    <t>Создан российский национальный сегмент сети промышленной и торговой цифровой кооперации предприятий в рамках ЕАЭС</t>
  </si>
  <si>
    <t>Обеспечена интеграция цифровой площадки кооперации государственной информационной системы промышленности с внешними крупными торгово-производственными платформами азиатского и ближневосточного региона</t>
  </si>
  <si>
    <t>Созданы инструменты конкурентного анализа и анализа и прогнозирования спроса на производимую продукцию предприятиями РФ</t>
  </si>
  <si>
    <t>Созданы сервисы инвестиционной инфраструктуры ГИСП для субъектов промышленности и инвесторов</t>
  </si>
  <si>
    <t>Созданы сервисы  оценки эффективности процессов планирования и реализации проектов импортозамещения в ГИСП</t>
  </si>
  <si>
    <t>Созданы инструменты анализа и прогнозирования кадровой потребности по отраслям промышленности на базе ГИСП</t>
  </si>
  <si>
    <t>Созданы сервисы трансфера передовых технологий на предприятиях посредством создания биржи технологий на базе ГИСП</t>
  </si>
  <si>
    <t>Созданы сервисы субконтрактного производства и подбора кооперантов в производственные цепочки предприятий за счет создания биржи производственных мощностей и сервисов субконтрактного производства в ГИСП для предприятий с разным уровнем цифровизации производства</t>
  </si>
  <si>
    <t>Создание и наполнение сервиса единого каталога продукции изготовителей с присвоением единого номенклатурного номера независимым оператором по результатам проверки соответствия описываемых технических характеристик утвержденной нормативно-технической документации на базе ГИСП. Реализован сервис, поддерживающий управление единым каталогом продукции по свойствам, на базе цифровой площадки кооперации ГИСП и обеспечивающий проведение процедуры автоматизированного сопоставления требований заказчика закупки по свойствам с техническими характеристиками продукции изготовителей в рамках устойчивых номенклатурных групп, реализована техническая возможность формирования компонентного состава позиций каталога. Реализован сервис подключения ассоциаций товаропроизводителей в рамках устойчивой номенклатурной группы, обеспечивающей модерирование продукции/аналогов на базе ГИСП</t>
  </si>
  <si>
    <t>Обеспчена интеграция каталога ГИСП с Каталогом товаров работ и услуг Единой информационной системой в сфере государсвтенного заказа</t>
  </si>
  <si>
    <t xml:space="preserve">Обеспечена возможность проведения попозиционных закупок на базе площадки цифровой кооперации ГИСП, обеспечивающих совместные торги неограниченного числа заказчиков и заключения ими неограниченного количесвта договоров поставки в рамках одной торговой процедуры </t>
  </si>
  <si>
    <t>Обеспечена интеграция федеральных и региональных отраслевых цифровых платформ с ГИСП</t>
  </si>
  <si>
    <t>Созданы сервисы предоставления мер государственной поддержки в промышленности в электронном виде и сервисы анализа эффективности предоставления государственной поддержки, направленной на цифровую трансформацию предприятий в ГИСП</t>
  </si>
  <si>
    <t>Создана унифицированная доверенная информационная платформа обмена оперативными данными о товарных потоках на базе ГИСП</t>
  </si>
  <si>
    <t>Создан трансграничный сервис построения логистических цепочек движения промышленной продукции между хозяйствующими субъектами и транспортно-логистических услуг на базе ГИСП</t>
  </si>
  <si>
    <t xml:space="preserve">Соглашения об информационном взаимодействии между федеральными, региональными и отраслевыми операторами цифровых платформ и Фондом развития промышленности.
Спецификации информационного взаимодействия между федеральными, региональными и отраслевыми операторами цифровых платформ.
</t>
  </si>
  <si>
    <t>Акт о вводе сервиса в эксплуатацию</t>
  </si>
  <si>
    <t>Акт о вводе в эксплуатацию сервисов анализа эффективности предоставления государственной поддержки, направленной на цифровую трансформацию предприятий на базе государственной информационной системы промышленности</t>
  </si>
  <si>
    <t>Акт о вводе в эксплуатацию сервисов оценки эффективности процессов планирования и реализации проектов по импортозамещению</t>
  </si>
  <si>
    <t>Акт о вводе в эксплуатацию биржи производственных мощностей и сервисов субконтрактного производства на базе цифровой платформы промышленной кооперации ГИСП</t>
  </si>
  <si>
    <t>Технические условия для деления продукции на компонентный состав.
Акт о вводе сервиса единого каталога продукции изготовителей с присвоением единого номенклатурного номера на базе ГИСП</t>
  </si>
  <si>
    <t>Согласшение об информационном взаимодействии.
Спецификация и технические условия обмена информацией</t>
  </si>
  <si>
    <t>Акт о вводе в эксплуатацию сервиса проведения попозиционных закупок с возможностью приема заявок на отдельные позиции с возможностью закупки продукции на основании каталога.</t>
  </si>
  <si>
    <t>Акт о вводе унифицированной доверенной информационной платформы обмена оперативными данными о товарных потоках на базе ГИСП</t>
  </si>
  <si>
    <t xml:space="preserve">Акт о вводе в эксплуатацию сервиса построения логистических цепочек движения промышленной продукции между хозяйствующими субъектами на базе ГИСП </t>
  </si>
  <si>
    <t>Создание в обрабатывающей промышленности высокопроизводительного экспортно ориентированного сектора, развивающегося на основе современных технологий и обеспеченного высококвалифицированными кадрами (подпункт "и" пункта 1 Указа Президента Российской Федерации от 07.05.2018 № 204)</t>
  </si>
  <si>
    <t xml:space="preserve">Доля крупных предприятий обрабатывающих отраслей промышленности, прошедших оценку уровня цифровой трансформации, %  </t>
  </si>
  <si>
    <t>1.6.</t>
  </si>
  <si>
    <t>1.7.</t>
  </si>
  <si>
    <t>2018-2022гг.</t>
  </si>
  <si>
    <t>Созданы и внедрены межотраслевые цифровые платформы в сфере промышленности и торговли, обеспечивающие межотраслевую и межсистемную интеграцию предприятий при проектировании, производстве и продаже продукции, распределенный доступ предприятий к сервисам информационной поддержки жизненного цикла изделий, кооперации и субконтрактации</t>
  </si>
  <si>
    <t>Разработаны конкурентноспособные на глобальных рынках отечественные программные продукты в сфере цифровых проектирования, испытаний, производства, управления жизненным циклом и постпродажного обслуживания продукции и программно-аппаратные комплексы с использованием отечественных технологий</t>
  </si>
  <si>
    <t>Создана инфраструктура поддержки цифровой трансформации промышленности, обеспечивающая межотраслевое взаимодействие при разработке и апробации цифровых технологических решений и подготовку высококвалифицированных кадров</t>
  </si>
  <si>
    <t>РЕЗУЛЬТАТ: Разработаны нормативные правовые акты, включая меры поддержки, нормативно-технические и методические документы в целях обеспечения цифровой трансформации промышленности, проведена оценка уровня цифровой трансофрмации промышленности</t>
  </si>
  <si>
    <t>Принят приказ Минпромторга России об утверждении методики</t>
  </si>
  <si>
    <t>Сформированы паспорта уровня цифровой трансофрмации крупных предприятий обрабатывающих отраслей промышленности на основании результатов обследования предприятий.</t>
  </si>
  <si>
    <t>Проведена оценка 35% крупных предприятий обрабатывающих отраслей промышленности</t>
  </si>
  <si>
    <t>Проведена оценка 70% крупных предприятий обрабатывающих отраслей промышленности</t>
  </si>
  <si>
    <t>Проведена оценка 95% крупных предприятий обрабатывающих отраслей промышленности</t>
  </si>
  <si>
    <t>Проведена оценка 100% крупных предприятий обрабатывающих отраслей промышленности</t>
  </si>
  <si>
    <t>1.3.1.</t>
  </si>
  <si>
    <t xml:space="preserve">Определен перечень нормативных правовых актов, необходимых для обеспечения цифровой трансформации промышленности </t>
  </si>
  <si>
    <t>Минпромторг России
Минкомсвязь России</t>
  </si>
  <si>
    <t>Утвержден отчет о результатах мероприятия</t>
  </si>
  <si>
    <t>1.3.2.</t>
  </si>
  <si>
    <t>Разработаны проекты нормативных правовых актов, необходимых для обеспечения цифровой трансформации промышленности</t>
  </si>
  <si>
    <t>Проекты нормативных правовых актов внесены для рассмотрения в установленном порядке</t>
  </si>
  <si>
    <t>1.3.3.</t>
  </si>
  <si>
    <t xml:space="preserve">Приняты нормативные документы, необходимые для обеспечения цифровой трансформации промышленности </t>
  </si>
  <si>
    <t>Минпромторг России
Минкомсвязь России
Минэкономразвития России
Минфин России</t>
  </si>
  <si>
    <t>Необходимые нормативные правовые акты утверждены в установленном порядке</t>
  </si>
  <si>
    <t>Минпромторг России
Росстандарт</t>
  </si>
  <si>
    <t>1.4.1.</t>
  </si>
  <si>
    <t>Определен перечень необходимых для обеспечения цифровой трансформации промышленности стандартов  и иных нормативно-технических документов, с учётом международной практики</t>
  </si>
  <si>
    <t>1.4.2.</t>
  </si>
  <si>
    <t>Разработаны проекты необходимых для обеспечения цифровой трансформации промышленности стандартов  и иных нормативно-технических документов</t>
  </si>
  <si>
    <t>Проекты документов внесены для рассмотрения в установленном порядке</t>
  </si>
  <si>
    <t>1.4.3.</t>
  </si>
  <si>
    <t>Приняты необходимые для обеспечения цифровой трансформации промышленности стандарты  и иные нормативно-технические документы</t>
  </si>
  <si>
    <t>Необходимые документы утверждены в установленном порядке</t>
  </si>
  <si>
    <t>Минпромторг России
Минэкономразвития России
Минкомсвязь  России</t>
  </si>
  <si>
    <t>Утверждены нормативные правовые акты, в соответствии с которыми предоставляются меры финансовой и нефинансовой поддержки, в т.ч. внесены изменения в государственные программы</t>
  </si>
  <si>
    <t>Минпромторг России
Минэкономразвития России
Минфин России
Минкомсвязь  России</t>
  </si>
  <si>
    <t>Методики утверждены приказом Минпромторга Росссии</t>
  </si>
  <si>
    <t>РЕЗУЛЬТАТ: Созданы и внедрены межотраслевые цифровые платформы в сфере промышленности и торговли, обеспечивающие межотраслевую и межсистемную интеграцию предприятий при проектировании, производстве и продаже продукции, распределенный доступ предприятий к сервисам информационной поддержки жизненного цикла изделий, кооперации и субконтрактации</t>
  </si>
  <si>
    <t>Разработка и сопровождение межотраслевой цифровой платформы виртуальной разработки и испытаний для обеспечения создания конкурентоспособной экспортно ориентированной продукции на основе технологии “цифровых двойников”, включая создание "цифровых двойников" для российских компаний в высокотехнологичных отраслях обрабатывающей промышленности, включая оборонно-промышленный комплекс</t>
  </si>
  <si>
    <t>Минпромторг России,
Санкт-Петербургский политехнический университет Петра Великого (СПбПУ),
МГУ имени М.В. Ломоносова,
ООО “Лаборатория “Вычислительная  механика”</t>
  </si>
  <si>
    <t>Разработка и внедрение цифровой платформы виртуального проектирования сложных инженерных изделий "Виртуальное конструкторское бюро"</t>
  </si>
  <si>
    <t>Минпромторг России,
ГК "Ростех"</t>
  </si>
  <si>
    <t>Разработка цифровой платформы виртуального проектирования сложных инженерных изделий "Виртуальное конструкторское бюро"</t>
  </si>
  <si>
    <t>Минпромторг России
ГК "Ростех"</t>
  </si>
  <si>
    <r>
      <t xml:space="preserve">Ожидаемый результат: снижение объема и стоимости натурных испытаний промышленной продукции до 30% к 2024 г.
</t>
    </r>
    <r>
      <rPr>
        <sz val="10"/>
        <color theme="1"/>
        <rFont val="Times New Roman"/>
        <family val="1"/>
        <charset val="204"/>
      </rPr>
      <t xml:space="preserve">Отчет о тестировании и применении межотраслевой цифровой платформы , отчеты о разработке цифровых двойников. Акт о вводе в промышленную эксплуатацию межотраслевой цифровой платформы </t>
    </r>
  </si>
  <si>
    <t xml:space="preserve">Создание и внедрение в высокотехнологичных отраслях промышленности индустриальной цифровой платформы мультисервисной поддержки жизненного цикла изделий </t>
  </si>
  <si>
    <t>Минпромторг России
Минкомсвязь России
ГК "Роскосмос"
АО "Корпорация Галактика"</t>
  </si>
  <si>
    <t>Опытная эксплуатация индустриальной цифровой платформы мультисервисной поддержки жизненного цикла изделий</t>
  </si>
  <si>
    <t>Промышленная эксплуатация индустриальной цифровой платформы мультисервисной поддержки жизненного цикла изделий</t>
  </si>
  <si>
    <t>Акт о вводе индустриальной цифровой платформы в промышленную эксплуатацию, согласованный промышленными предприятиями</t>
  </si>
  <si>
    <t>Разработка методики оценки уровня цифровой трансформации предприятий промышленности</t>
  </si>
  <si>
    <t>Проведение оценки уровня цифровой трансформации крупных предприятий обрабатывающих отраслей промышленности</t>
  </si>
  <si>
    <t xml:space="preserve">Принятие нормативных правовых актов, необходимых для обеспечения цифровой трансформации промышленности </t>
  </si>
  <si>
    <t xml:space="preserve">Принятие нормативно-технических документов, необходимых для обеспечения цифровой трансформации промышленности </t>
  </si>
  <si>
    <t>Разработка и внедрение механизмов государственной поддержки и стимулирования цифровой трансформации промышленности, в том числе с учётом уровня цифровой трансформации предприятий</t>
  </si>
  <si>
    <t>Разработкаи утверждение методики мониторинга и оценки эффективности предоставления мер государственной поддержки</t>
  </si>
  <si>
    <t>3.</t>
  </si>
  <si>
    <t>РЕЗУЛЬТАТ: Разработаны конкурентноспособные на глобальных рынках отечественные программные продукты в сфере цифровых проектирования, испытаний, производства, управления жизненным циклом и постпродажного обслуживания продукции и программно-аппаратные комплексы с использованием отечественных технологий</t>
  </si>
  <si>
    <t>3.1.</t>
  </si>
  <si>
    <t>Внедрение цифровой платформы полного жизненного цикла "Цифровое предприятие"</t>
  </si>
  <si>
    <t>3.1.1.</t>
  </si>
  <si>
    <t>Минпромторг России
ФГУП «РФЯЦ-ВНИИЭФ»</t>
  </si>
  <si>
    <t>Отчет о тестировании платформы</t>
  </si>
  <si>
    <t>3.1.2.</t>
  </si>
  <si>
    <t>Отчет о реализации требований, акт проверки готовности цифровой платформы к тиражированию</t>
  </si>
  <si>
    <t>3.1.3.</t>
  </si>
  <si>
    <t>3.1.4.</t>
  </si>
  <si>
    <t>3.1.5.</t>
  </si>
  <si>
    <t>Разработка цифровая платформа полного жизненного цикла изделий «Цифровое предприятие» "средне-тяжелого" класса и передана на тестирование в пилотные предприятия отраслей промышленности</t>
  </si>
  <si>
    <t>Расширение функциональных возможностей цифровой платформы «Цифровое предприятие» "средне-тяжелого" класса под требования предприятий промышленности</t>
  </si>
  <si>
    <t>Расширение функциональных возможностей и производительность цифровой платформы «Цифровое предприятие» до уровня "тяжелого" класса</t>
  </si>
  <si>
    <t>Разработка цифровой платформы полного жизненного цикла изделий «Цифровое предприятие» "средне-тяжелого" класса и передана на тестирование в пилотные предприятия отраслей промышленности</t>
  </si>
  <si>
    <t>Модернизация  не менее 14000 высокопроизводительных рабочих мест на базе цифровой платформы полного жизненного цикла сложных инженерных изделий  «Цифровое предприятие» «среднего» класса на предприятиях авиастроительной,  машиностроительной,  химической отраслей, а также в образовательных учреждениях в период 2019-2021 гг.</t>
  </si>
  <si>
    <t>Модернизация не менее 14000 высокопроизводительных рабочих мест на базе цифровой платформы полного жизненного цикла сложных инженерных изделий  «Цифровое предприятие» «среднего» класса на предприятиях авиастроительной,  машиностроительной,  химической отраслей, а также в образовательных учреждениях в период 2019-2021 гг.</t>
  </si>
  <si>
    <t>Создание инфраструктуры для сбора, хранения и аналитики данных на предприятиях с целью эффективной эксплуатации цифровой платформы полного жизненного цикла сложных инженерных изделий «Цифровое предприятие»</t>
  </si>
  <si>
    <t>Преобразование промышленности посредством внедрения цифровых технологий и платформенных решений (абзац 7 подпункта "б" пункта 11 Указа Президента Российской Федерации от 07.05.2018 № 204)</t>
  </si>
  <si>
    <t xml:space="preserve">Ожидаемый результат: повышение производительности труда на предприятиях промышленности ежегодно на 5% и более 
</t>
  </si>
  <si>
    <t>Развитие сервисов Государственной информационной системы промышленности</t>
  </si>
  <si>
    <t xml:space="preserve">Ожидаемый результат: увеличение доли крупных предприятий обрабатывающих отраслей промышленности, использующих сервисы промышленных цифровых платформ, до 80% к 2024 году
</t>
  </si>
  <si>
    <t>3.2.1.</t>
  </si>
  <si>
    <t>Минпромторг России,  ФГАУ "Российский фонд технологического развития"</t>
  </si>
  <si>
    <t>3.2.2.</t>
  </si>
  <si>
    <t>Минпромторг России,  ФГАУ "Российский фонд технологического развития", ПАО Газпромбанк</t>
  </si>
  <si>
    <t>3.2.3.</t>
  </si>
  <si>
    <t>3.2.4.</t>
  </si>
  <si>
    <t>3.2.5.</t>
  </si>
  <si>
    <t>3.2.6.</t>
  </si>
  <si>
    <t>3.2.7.</t>
  </si>
  <si>
    <t>3.2.8.</t>
  </si>
  <si>
    <t>3.2.9.</t>
  </si>
  <si>
    <t>Акт о вводе в эксплуатацию биржи технологий.</t>
  </si>
  <si>
    <t>3.2.10.</t>
  </si>
  <si>
    <t>3.2.11.</t>
  </si>
  <si>
    <t>3.2.12.</t>
  </si>
  <si>
    <t>Минпромторг России, Минфин России, ФГАУ "Российский фонд технологического развития"</t>
  </si>
  <si>
    <t>3.2.13.</t>
  </si>
  <si>
    <t>3.2.14.</t>
  </si>
  <si>
    <t>Минпромторг России,   ФГАУ "Российский фонд технологического развития"</t>
  </si>
  <si>
    <t>3.2.15.</t>
  </si>
  <si>
    <t xml:space="preserve">Акт о вводе в эксплуатацию сервисов анализа и прогнозирования кадровой потребности по отраслям промышленности на базе ГИСП.
Профильные программы обучения и переподготовки специалистов.
</t>
  </si>
  <si>
    <t>3.2.16.</t>
  </si>
  <si>
    <t>Ожидаемый результат: перевод системы послепродажного обслуживания авиационной техники на международные стандарты работы</t>
  </si>
  <si>
    <t>РЕЗУЛЬТАТ: Создана инфраструктура поддержки цифровой трансформации промышленности, обеспечивающая межотраслевое взаимодействие при разработке и апробации цифровых технологических решений и подготовку высококвалифицированных кадров</t>
  </si>
  <si>
    <t>Минпромторг России
Минкомсвязь России
ГК "Ростех"
ГК "Росатом"
ГК "Роскосмос"
ПАО «ОАК»
МГУ им М.В. Ломоносова
НИУ ВШЭ
МФТИ
МИФИ
МГТУ СТАНКИН
МАИ
СПбПУ</t>
  </si>
  <si>
    <t>4.1.</t>
  </si>
  <si>
    <t xml:space="preserve">Создание инжиниринговых центров, центров компетенций по разработке, внедрению, развитию и сопровождению цифровых производственных технологий, программных продуктов и платформенных решений </t>
  </si>
  <si>
    <t>Ожидаемый результат: более 120000 специалистов, прошедших обучение по программам переподготовки кадров в сфере цифровых производственных технологий, разработанным совместно с крупными предприятиями обрабатывающих отраслей промышленности, к 2024 г.</t>
  </si>
  <si>
    <t>Минпромторг России,
ПАО "ОАК"</t>
  </si>
  <si>
    <t>Минпромторг России, ПАО "ОАК"</t>
  </si>
  <si>
    <t>4.</t>
  </si>
  <si>
    <t>Итого бюджет</t>
  </si>
  <si>
    <t>Итого внебюджет</t>
  </si>
  <si>
    <t>ИТОГО ВСЕГО ПО ФП</t>
  </si>
  <si>
    <t>Ожидаемый результат: экономия до 35% средств предприятий на закупку инженерного программного обеспечения</t>
  </si>
  <si>
    <t xml:space="preserve">Ожидаемый результат: сокращение сроков проектирования продукции до 40% к 2024 г.
</t>
  </si>
  <si>
    <t>ПК</t>
  </si>
  <si>
    <t>РНП</t>
  </si>
  <si>
    <t>Акт о вводе цифровой платформы в промышленную эксплуатацию. Отчет о внедрении цифровой платформы в высокотехнологичных отраслях промышленности</t>
  </si>
  <si>
    <t>Разработаны нормативные правовые акты, включая меры поддержки, нормативно-технические и методические документы в целях обеспечения цифровой трансформации промышленности, проведена оценка уровня цифровой трансформации промышленности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</si>
</sst>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9]mmmm\ yyyy;@"/>
  </numFmts>
  <fonts count="23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i/>
      <sz val="10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D9D9D9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0C0C0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3" fillId="0" borderId="0" xfId="0" applyFont="1"/>
    <xf numFmtId="0" fontId="3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left" vertical="center" wrapText="1"/>
    </xf>
    <xf numFmtId="0" fontId="6" fillId="3" borderId="0" xfId="0" applyFont="1" applyFill="1"/>
    <xf numFmtId="0" fontId="0" fillId="0" borderId="0" xfId="0"/>
    <xf numFmtId="0" fontId="3" fillId="0" borderId="0" xfId="0" applyFont="1"/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0" xfId="0"/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4" fillId="0" borderId="1" xfId="0" applyFont="1" applyBorder="1" applyAlignment="1">
      <alignment horizontal="left" vertical="center" wrapText="1"/>
    </xf>
    <xf numFmtId="0" fontId="3" fillId="4" borderId="0" xfId="0" applyFont="1" applyFill="1"/>
    <xf numFmtId="0" fontId="0" fillId="4" borderId="0" xfId="0" applyFill="1"/>
    <xf numFmtId="0" fontId="6" fillId="5" borderId="0" xfId="0" applyFont="1" applyFill="1"/>
    <xf numFmtId="14" fontId="3" fillId="0" borderId="3" xfId="0" applyNumberFormat="1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9" fontId="4" fillId="0" borderId="3" xfId="0" applyNumberFormat="1" applyFont="1" applyBorder="1" applyAlignment="1">
      <alignment horizontal="center" vertical="center" wrapText="1"/>
    </xf>
    <xf numFmtId="9" fontId="4" fillId="0" borderId="13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9" fontId="4" fillId="0" borderId="3" xfId="0" applyNumberFormat="1" applyFont="1" applyBorder="1" applyAlignment="1">
      <alignment horizontal="justify" vertical="center" wrapText="1"/>
    </xf>
    <xf numFmtId="9" fontId="4" fillId="0" borderId="13" xfId="0" applyNumberFormat="1" applyFont="1" applyBorder="1" applyAlignment="1">
      <alignment horizontal="justify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14" fontId="4" fillId="0" borderId="3" xfId="0" applyNumberFormat="1" applyFont="1" applyBorder="1" applyAlignment="1">
      <alignment horizontal="center" vertical="center" wrapText="1"/>
    </xf>
    <xf numFmtId="14" fontId="4" fillId="0" borderId="13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9" fillId="4" borderId="3" xfId="0" applyFont="1" applyFill="1" applyBorder="1" applyAlignment="1">
      <alignment horizontal="center" vertical="center" wrapText="1"/>
    </xf>
    <xf numFmtId="0" fontId="19" fillId="4" borderId="13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2" fontId="21" fillId="2" borderId="14" xfId="0" applyNumberFormat="1" applyFont="1" applyFill="1" applyBorder="1" applyAlignment="1">
      <alignment horizontal="center" vertical="center"/>
    </xf>
    <xf numFmtId="0" fontId="21" fillId="2" borderId="15" xfId="0" applyFont="1" applyFill="1" applyBorder="1" applyAlignment="1">
      <alignment vertical="center" wrapText="1"/>
    </xf>
    <xf numFmtId="164" fontId="21" fillId="2" borderId="15" xfId="0" applyNumberFormat="1" applyFont="1" applyFill="1" applyBorder="1" applyAlignment="1">
      <alignment horizontal="center" vertical="center"/>
    </xf>
    <xf numFmtId="2" fontId="21" fillId="2" borderId="16" xfId="0" applyNumberFormat="1" applyFont="1" applyFill="1" applyBorder="1" applyAlignment="1">
      <alignment horizontal="center" vertical="center"/>
    </xf>
    <xf numFmtId="0" fontId="21" fillId="2" borderId="17" xfId="0" applyFont="1" applyFill="1" applyBorder="1" applyAlignment="1">
      <alignment vertical="center" wrapText="1"/>
    </xf>
    <xf numFmtId="164" fontId="21" fillId="2" borderId="17" xfId="0" applyNumberFormat="1" applyFont="1" applyFill="1" applyBorder="1" applyAlignment="1">
      <alignment horizontal="center" vertical="center"/>
    </xf>
    <xf numFmtId="2" fontId="3" fillId="0" borderId="18" xfId="0" applyNumberFormat="1" applyFont="1" applyBorder="1" applyAlignment="1">
      <alignment horizontal="right" vertical="center"/>
    </xf>
    <xf numFmtId="9" fontId="3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164" fontId="3" fillId="0" borderId="19" xfId="0" applyNumberFormat="1" applyFont="1" applyBorder="1" applyAlignment="1">
      <alignment horizontal="center" vertical="center" wrapText="1"/>
    </xf>
    <xf numFmtId="2" fontId="21" fillId="2" borderId="20" xfId="0" applyNumberFormat="1" applyFont="1" applyFill="1" applyBorder="1" applyAlignment="1">
      <alignment horizontal="center" vertical="center"/>
    </xf>
    <xf numFmtId="9" fontId="21" fillId="2" borderId="13" xfId="0" applyNumberFormat="1" applyFont="1" applyFill="1" applyBorder="1" applyAlignment="1">
      <alignment horizontal="left" vertical="center" wrapText="1"/>
    </xf>
    <xf numFmtId="164" fontId="21" fillId="2" borderId="13" xfId="0" applyNumberFormat="1" applyFont="1" applyFill="1" applyBorder="1" applyAlignment="1">
      <alignment horizontal="center" vertical="center" wrapText="1"/>
    </xf>
    <xf numFmtId="0" fontId="21" fillId="2" borderId="13" xfId="0" applyFont="1" applyFill="1" applyBorder="1" applyAlignment="1">
      <alignment vertical="center"/>
    </xf>
    <xf numFmtId="164" fontId="3" fillId="0" borderId="1" xfId="0" applyNumberFormat="1" applyFont="1" applyBorder="1" applyAlignment="1">
      <alignment horizontal="center" vertical="center" wrapText="1"/>
    </xf>
    <xf numFmtId="2" fontId="3" fillId="0" borderId="21" xfId="0" applyNumberFormat="1" applyFont="1" applyBorder="1" applyAlignment="1">
      <alignment horizontal="right" vertical="center"/>
    </xf>
    <xf numFmtId="0" fontId="3" fillId="0" borderId="3" xfId="0" applyFont="1" applyBorder="1" applyAlignment="1">
      <alignment vertical="center" wrapText="1"/>
    </xf>
    <xf numFmtId="164" fontId="3" fillId="0" borderId="3" xfId="0" applyNumberFormat="1" applyFont="1" applyBorder="1" applyAlignment="1">
      <alignment horizontal="center" vertical="center"/>
    </xf>
    <xf numFmtId="9" fontId="21" fillId="2" borderId="17" xfId="0" applyNumberFormat="1" applyFont="1" applyFill="1" applyBorder="1" applyAlignment="1">
      <alignment horizontal="left" vertical="center" wrapText="1"/>
    </xf>
    <xf numFmtId="164" fontId="21" fillId="2" borderId="17" xfId="0" applyNumberFormat="1" applyFont="1" applyFill="1" applyBorder="1" applyAlignment="1">
      <alignment horizontal="center" vertical="center" wrapText="1"/>
    </xf>
    <xf numFmtId="2" fontId="3" fillId="0" borderId="22" xfId="0" applyNumberFormat="1" applyFont="1" applyBorder="1" applyAlignment="1">
      <alignment horizontal="right" vertical="center"/>
    </xf>
    <xf numFmtId="0" fontId="3" fillId="0" borderId="19" xfId="0" applyFont="1" applyBorder="1" applyAlignment="1">
      <alignment vertical="center" wrapText="1"/>
    </xf>
    <xf numFmtId="164" fontId="3" fillId="0" borderId="19" xfId="0" applyNumberFormat="1" applyFont="1" applyBorder="1" applyAlignment="1">
      <alignment horizontal="center" vertical="center"/>
    </xf>
    <xf numFmtId="164" fontId="22" fillId="4" borderId="15" xfId="0" applyNumberFormat="1" applyFont="1" applyFill="1" applyBorder="1" applyAlignment="1">
      <alignment horizontal="center" vertical="center"/>
    </xf>
    <xf numFmtId="164" fontId="22" fillId="4" borderId="23" xfId="0" applyNumberFormat="1" applyFont="1" applyFill="1" applyBorder="1" applyAlignment="1">
      <alignment horizontal="center" vertical="center"/>
    </xf>
    <xf numFmtId="2" fontId="21" fillId="2" borderId="1" xfId="0" applyNumberFormat="1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vertical="center" wrapText="1"/>
    </xf>
    <xf numFmtId="164" fontId="21" fillId="2" borderId="1" xfId="0" applyNumberFormat="1" applyFont="1" applyFill="1" applyBorder="1" applyAlignment="1">
      <alignment horizontal="center" vertical="center"/>
    </xf>
    <xf numFmtId="164" fontId="22" fillId="4" borderId="1" xfId="0" applyNumberFormat="1" applyFont="1" applyFill="1" applyBorder="1" applyAlignment="1">
      <alignment horizontal="center" vertical="center"/>
    </xf>
    <xf numFmtId="164" fontId="22" fillId="4" borderId="3" xfId="0" applyNumberFormat="1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center" vertical="center" textRotation="90" wrapText="1" readingOrder="1"/>
    </xf>
    <xf numFmtId="0" fontId="6" fillId="0" borderId="1" xfId="0" applyFont="1" applyFill="1" applyBorder="1" applyAlignment="1">
      <alignment horizontal="justify" vertical="center" wrapText="1" readingOrder="1"/>
    </xf>
    <xf numFmtId="0" fontId="6" fillId="0" borderId="1" xfId="0" applyFont="1" applyFill="1" applyBorder="1" applyAlignment="1">
      <alignment horizontal="justify" vertical="center" wrapText="1" readingOrder="1"/>
    </xf>
    <xf numFmtId="0" fontId="6" fillId="0" borderId="1" xfId="0" applyFont="1" applyFill="1" applyBorder="1" applyAlignment="1">
      <alignment horizontal="left" vertical="top" wrapText="1" readingOrder="1"/>
    </xf>
    <xf numFmtId="0" fontId="8" fillId="0" borderId="1" xfId="0" applyFont="1" applyFill="1" applyBorder="1" applyAlignment="1">
      <alignment horizontal="left" vertical="top" wrapText="1" readingOrder="1"/>
    </xf>
    <xf numFmtId="0" fontId="10" fillId="0" borderId="1" xfId="0" applyFont="1" applyFill="1" applyBorder="1" applyAlignment="1">
      <alignment horizontal="left" vertical="top" wrapText="1" readingOrder="1"/>
    </xf>
    <xf numFmtId="0" fontId="11" fillId="0" borderId="1" xfId="0" applyFont="1" applyFill="1" applyBorder="1" applyAlignment="1">
      <alignment horizontal="left" vertical="top" wrapText="1" readingOrder="1"/>
    </xf>
    <xf numFmtId="0" fontId="6" fillId="0" borderId="1" xfId="0" applyFont="1" applyFill="1" applyBorder="1" applyAlignment="1">
      <alignment horizontal="left" vertical="top" wrapText="1" readingOrder="1"/>
    </xf>
    <xf numFmtId="0" fontId="3" fillId="0" borderId="1" xfId="0" applyFont="1" applyFill="1" applyBorder="1" applyAlignment="1">
      <alignment horizontal="left" vertical="top" wrapText="1" readingOrder="1"/>
    </xf>
    <xf numFmtId="0" fontId="3" fillId="0" borderId="1" xfId="0" applyFont="1" applyFill="1" applyBorder="1" applyAlignment="1">
      <alignment horizontal="left" vertical="top" readingOrder="1"/>
    </xf>
    <xf numFmtId="0" fontId="9" fillId="0" borderId="1" xfId="0" applyFont="1" applyFill="1" applyBorder="1" applyAlignment="1">
      <alignment horizontal="left" vertical="top" wrapText="1" readingOrder="1"/>
    </xf>
    <xf numFmtId="0" fontId="8" fillId="0" borderId="1" xfId="0" applyFont="1" applyFill="1" applyBorder="1" applyAlignment="1">
      <alignment horizontal="left" vertical="top" readingOrder="1"/>
    </xf>
    <xf numFmtId="0" fontId="12" fillId="0" borderId="1" xfId="0" applyFont="1" applyFill="1" applyBorder="1" applyAlignment="1">
      <alignment horizontal="left" vertical="top" readingOrder="1"/>
    </xf>
    <xf numFmtId="0" fontId="15" fillId="0" borderId="1" xfId="0" applyFont="1" applyFill="1" applyBorder="1" applyAlignment="1">
      <alignment horizontal="left" vertical="top" wrapText="1" readingOrder="1"/>
    </xf>
    <xf numFmtId="0" fontId="16" fillId="0" borderId="1" xfId="0" applyFont="1" applyFill="1" applyBorder="1" applyAlignment="1">
      <alignment horizontal="left" vertical="top" wrapText="1" readingOrder="1"/>
    </xf>
    <xf numFmtId="0" fontId="17" fillId="0" borderId="1" xfId="0" applyFont="1" applyFill="1" applyBorder="1" applyAlignment="1">
      <alignment horizontal="left" vertical="top" wrapText="1" readingOrder="1"/>
    </xf>
    <xf numFmtId="0" fontId="18" fillId="0" borderId="1" xfId="0" applyFont="1" applyFill="1" applyBorder="1" applyAlignment="1">
      <alignment horizontal="left" vertical="top" wrapText="1" readingOrder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"/>
  <sheetViews>
    <sheetView view="pageBreakPreview" topLeftCell="A10" zoomScale="115" zoomScaleNormal="115" zoomScaleSheetLayoutView="115" workbookViewId="0">
      <selection activeCell="B4" sqref="B4:L4"/>
    </sheetView>
  </sheetViews>
  <sheetFormatPr defaultColWidth="8.85546875" defaultRowHeight="15" x14ac:dyDescent="0.25"/>
  <cols>
    <col min="1" max="1" width="8.140625" bestFit="1" customWidth="1"/>
    <col min="2" max="2" width="38.140625" customWidth="1"/>
    <col min="3" max="3" width="16" customWidth="1"/>
    <col min="4" max="4" width="13.42578125" customWidth="1"/>
    <col min="5" max="5" width="14" customWidth="1"/>
  </cols>
  <sheetData>
    <row r="1" spans="1:12" ht="39" customHeight="1" x14ac:dyDescent="0.25">
      <c r="A1" s="51" t="s">
        <v>18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12" ht="18.75" customHeight="1" x14ac:dyDescent="0.25">
      <c r="A2" s="52" t="s">
        <v>0</v>
      </c>
      <c r="B2" s="52" t="s">
        <v>12</v>
      </c>
      <c r="C2" s="54" t="s">
        <v>7</v>
      </c>
      <c r="D2" s="56" t="s">
        <v>1</v>
      </c>
      <c r="E2" s="57"/>
      <c r="F2" s="56" t="s">
        <v>2</v>
      </c>
      <c r="G2" s="58"/>
      <c r="H2" s="58"/>
      <c r="I2" s="58"/>
      <c r="J2" s="58"/>
      <c r="K2" s="58"/>
      <c r="L2" s="57"/>
    </row>
    <row r="3" spans="1:12" ht="40.5" customHeight="1" x14ac:dyDescent="0.25">
      <c r="A3" s="53"/>
      <c r="B3" s="53"/>
      <c r="C3" s="55"/>
      <c r="D3" s="15" t="s">
        <v>3</v>
      </c>
      <c r="E3" s="15" t="s">
        <v>4</v>
      </c>
      <c r="F3" s="15">
        <v>2018</v>
      </c>
      <c r="G3" s="15">
        <v>2019</v>
      </c>
      <c r="H3" s="15">
        <v>2020</v>
      </c>
      <c r="I3" s="15">
        <v>2021</v>
      </c>
      <c r="J3" s="15">
        <v>2022</v>
      </c>
      <c r="K3" s="15">
        <v>2023</v>
      </c>
      <c r="L3" s="15">
        <v>2024</v>
      </c>
    </row>
    <row r="4" spans="1:12" ht="52.5" customHeight="1" x14ac:dyDescent="0.25">
      <c r="A4" s="11" t="s">
        <v>5</v>
      </c>
      <c r="B4" s="42" t="s">
        <v>111</v>
      </c>
      <c r="C4" s="43"/>
      <c r="D4" s="43"/>
      <c r="E4" s="43"/>
      <c r="F4" s="43"/>
      <c r="G4" s="43"/>
      <c r="H4" s="43"/>
      <c r="I4" s="43"/>
      <c r="J4" s="43"/>
      <c r="K4" s="43"/>
      <c r="L4" s="44"/>
    </row>
    <row r="5" spans="1:12" ht="78.75" x14ac:dyDescent="0.25">
      <c r="A5" s="11" t="s">
        <v>8</v>
      </c>
      <c r="B5" s="12" t="s">
        <v>112</v>
      </c>
      <c r="C5" s="36" t="s">
        <v>228</v>
      </c>
      <c r="D5" s="11" t="s">
        <v>41</v>
      </c>
      <c r="E5" s="13">
        <v>43313</v>
      </c>
      <c r="F5" s="11" t="s">
        <v>41</v>
      </c>
      <c r="G5" s="10">
        <v>0.35</v>
      </c>
      <c r="H5" s="10">
        <v>0.7</v>
      </c>
      <c r="I5" s="10">
        <v>0.95</v>
      </c>
      <c r="J5" s="10">
        <v>1</v>
      </c>
      <c r="K5" s="10">
        <v>1</v>
      </c>
      <c r="L5" s="10">
        <v>1</v>
      </c>
    </row>
    <row r="6" spans="1:12" ht="78.75" x14ac:dyDescent="0.25">
      <c r="A6" s="11" t="s">
        <v>9</v>
      </c>
      <c r="B6" s="12" t="s">
        <v>42</v>
      </c>
      <c r="C6" s="11" t="s">
        <v>228</v>
      </c>
      <c r="D6" s="11" t="s">
        <v>41</v>
      </c>
      <c r="E6" s="13">
        <v>43313</v>
      </c>
      <c r="F6" s="11" t="s">
        <v>41</v>
      </c>
      <c r="G6" s="10">
        <v>0.25</v>
      </c>
      <c r="H6" s="10">
        <v>0.4</v>
      </c>
      <c r="I6" s="10">
        <v>0.5</v>
      </c>
      <c r="J6" s="10">
        <v>0.6</v>
      </c>
      <c r="K6" s="10">
        <v>0.7</v>
      </c>
      <c r="L6" s="10">
        <v>0.8</v>
      </c>
    </row>
    <row r="7" spans="1:12" ht="78.75" x14ac:dyDescent="0.25">
      <c r="A7" s="11" t="s">
        <v>11</v>
      </c>
      <c r="B7" s="12" t="s">
        <v>43</v>
      </c>
      <c r="C7" s="11" t="s">
        <v>228</v>
      </c>
      <c r="D7" s="11" t="s">
        <v>41</v>
      </c>
      <c r="E7" s="13">
        <v>43313</v>
      </c>
      <c r="F7" s="11" t="s">
        <v>41</v>
      </c>
      <c r="G7" s="10">
        <v>0.05</v>
      </c>
      <c r="H7" s="10">
        <v>0.25</v>
      </c>
      <c r="I7" s="10">
        <v>0.4</v>
      </c>
      <c r="J7" s="10">
        <v>0.55000000000000004</v>
      </c>
      <c r="K7" s="10">
        <v>0.7</v>
      </c>
      <c r="L7" s="10">
        <v>0.8</v>
      </c>
    </row>
    <row r="8" spans="1:12" ht="141.75" x14ac:dyDescent="0.25">
      <c r="A8" s="11" t="s">
        <v>44</v>
      </c>
      <c r="B8" s="12" t="s">
        <v>45</v>
      </c>
      <c r="C8" s="11" t="s">
        <v>228</v>
      </c>
      <c r="D8" s="11" t="s">
        <v>41</v>
      </c>
      <c r="E8" s="13">
        <v>43313</v>
      </c>
      <c r="F8" s="11" t="s">
        <v>41</v>
      </c>
      <c r="G8" s="11">
        <v>0</v>
      </c>
      <c r="H8" s="11">
        <v>5000</v>
      </c>
      <c r="I8" s="11">
        <v>25000</v>
      </c>
      <c r="J8" s="11">
        <v>50000</v>
      </c>
      <c r="K8" s="11">
        <v>70000</v>
      </c>
      <c r="L8" s="11">
        <v>120000</v>
      </c>
    </row>
    <row r="9" spans="1:12" ht="110.25" x14ac:dyDescent="0.25">
      <c r="A9" s="11" t="s">
        <v>46</v>
      </c>
      <c r="B9" s="12" t="s">
        <v>50</v>
      </c>
      <c r="C9" s="11" t="s">
        <v>228</v>
      </c>
      <c r="D9" s="11" t="s">
        <v>41</v>
      </c>
      <c r="E9" s="13">
        <v>43313</v>
      </c>
      <c r="F9" s="11">
        <v>10</v>
      </c>
      <c r="G9" s="11">
        <v>30</v>
      </c>
      <c r="H9" s="11">
        <v>50</v>
      </c>
      <c r="I9" s="11">
        <v>150</v>
      </c>
      <c r="J9" s="11">
        <v>200</v>
      </c>
      <c r="K9" s="11">
        <v>250</v>
      </c>
      <c r="L9" s="11">
        <v>300</v>
      </c>
    </row>
    <row r="10" spans="1:12" ht="130.5" customHeight="1" x14ac:dyDescent="0.25">
      <c r="A10" s="38" t="s">
        <v>113</v>
      </c>
      <c r="B10" s="47" t="s">
        <v>51</v>
      </c>
      <c r="C10" s="38" t="s">
        <v>228</v>
      </c>
      <c r="D10" s="38" t="s">
        <v>41</v>
      </c>
      <c r="E10" s="49">
        <v>43313</v>
      </c>
      <c r="F10" s="38">
        <v>0</v>
      </c>
      <c r="G10" s="38">
        <v>0</v>
      </c>
      <c r="H10" s="40">
        <v>0.25</v>
      </c>
      <c r="I10" s="40">
        <v>0.35</v>
      </c>
      <c r="J10" s="45">
        <v>0.5</v>
      </c>
      <c r="K10" s="40">
        <v>0.75</v>
      </c>
      <c r="L10" s="40">
        <v>1</v>
      </c>
    </row>
    <row r="11" spans="1:12" ht="99.75" customHeight="1" x14ac:dyDescent="0.25">
      <c r="A11" s="39"/>
      <c r="B11" s="48"/>
      <c r="C11" s="39"/>
      <c r="D11" s="39"/>
      <c r="E11" s="50"/>
      <c r="F11" s="39"/>
      <c r="G11" s="39"/>
      <c r="H11" s="41"/>
      <c r="I11" s="41"/>
      <c r="J11" s="46"/>
      <c r="K11" s="41"/>
      <c r="L11" s="41"/>
    </row>
    <row r="12" spans="1:12" ht="94.5" x14ac:dyDescent="0.25">
      <c r="A12" s="11" t="s">
        <v>114</v>
      </c>
      <c r="B12" s="12" t="s">
        <v>54</v>
      </c>
      <c r="C12" s="11" t="s">
        <v>228</v>
      </c>
      <c r="D12" s="11" t="s">
        <v>41</v>
      </c>
      <c r="E12" s="13">
        <v>43313</v>
      </c>
      <c r="F12" s="11">
        <v>20</v>
      </c>
      <c r="G12" s="11">
        <v>100</v>
      </c>
      <c r="H12" s="11">
        <v>300</v>
      </c>
      <c r="I12" s="11">
        <v>500</v>
      </c>
      <c r="J12" s="11">
        <v>600</v>
      </c>
      <c r="K12" s="11">
        <v>800</v>
      </c>
      <c r="L12" s="11">
        <v>1000</v>
      </c>
    </row>
  </sheetData>
  <mergeCells count="19">
    <mergeCell ref="A1:L1"/>
    <mergeCell ref="A2:A3"/>
    <mergeCell ref="B2:B3"/>
    <mergeCell ref="C2:C3"/>
    <mergeCell ref="D2:E2"/>
    <mergeCell ref="F2:L2"/>
    <mergeCell ref="G10:G11"/>
    <mergeCell ref="H10:H11"/>
    <mergeCell ref="I10:I11"/>
    <mergeCell ref="B4:L4"/>
    <mergeCell ref="A10:A11"/>
    <mergeCell ref="J10:J11"/>
    <mergeCell ref="K10:K11"/>
    <mergeCell ref="B10:B11"/>
    <mergeCell ref="C10:C11"/>
    <mergeCell ref="D10:D11"/>
    <mergeCell ref="E10:E11"/>
    <mergeCell ref="F10:F11"/>
    <mergeCell ref="L10:L11"/>
  </mergeCells>
  <pageMargins left="0.7" right="0.7" top="0.75" bottom="0.75" header="0.3" footer="0.3"/>
  <pageSetup paperSize="9" scale="8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"/>
  <sheetViews>
    <sheetView view="pageBreakPreview" zoomScaleNormal="100" zoomScaleSheetLayoutView="100" workbookViewId="0">
      <selection activeCell="B7" sqref="B7"/>
    </sheetView>
  </sheetViews>
  <sheetFormatPr defaultColWidth="9.140625" defaultRowHeight="15" x14ac:dyDescent="0.25"/>
  <cols>
    <col min="1" max="1" width="8.140625" style="17" bestFit="1" customWidth="1"/>
    <col min="2" max="2" width="80.85546875" style="17" customWidth="1"/>
    <col min="3" max="3" width="21.42578125" style="17" bestFit="1" customWidth="1"/>
    <col min="4" max="4" width="35.140625" style="17" bestFit="1" customWidth="1"/>
    <col min="5" max="16384" width="9.140625" style="17"/>
  </cols>
  <sheetData>
    <row r="1" spans="1:4" ht="18.75" x14ac:dyDescent="0.25">
      <c r="A1" s="59" t="s">
        <v>19</v>
      </c>
      <c r="B1" s="59"/>
      <c r="C1" s="59"/>
      <c r="D1" s="59"/>
    </row>
    <row r="2" spans="1:4" ht="18.75" x14ac:dyDescent="0.25">
      <c r="A2" s="59" t="s">
        <v>55</v>
      </c>
      <c r="B2" s="59"/>
      <c r="C2" s="59"/>
      <c r="D2" s="59"/>
    </row>
    <row r="3" spans="1:4" ht="18.75" x14ac:dyDescent="0.25">
      <c r="A3" s="59" t="s">
        <v>56</v>
      </c>
      <c r="B3" s="59"/>
      <c r="C3" s="59"/>
      <c r="D3" s="59"/>
    </row>
    <row r="4" spans="1:4" ht="19.5" thickBot="1" x14ac:dyDescent="0.3">
      <c r="A4" s="14" t="s">
        <v>0</v>
      </c>
      <c r="B4" s="14" t="s">
        <v>10</v>
      </c>
      <c r="C4" s="14" t="s">
        <v>20</v>
      </c>
      <c r="D4" s="14" t="s">
        <v>21</v>
      </c>
    </row>
    <row r="5" spans="1:4" ht="30.75" customHeight="1" thickBot="1" x14ac:dyDescent="0.3">
      <c r="A5" s="18" t="s">
        <v>5</v>
      </c>
      <c r="B5" s="60" t="s">
        <v>188</v>
      </c>
      <c r="C5" s="61"/>
      <c r="D5" s="62"/>
    </row>
    <row r="6" spans="1:4" ht="67.5" customHeight="1" thickBot="1" x14ac:dyDescent="0.3">
      <c r="A6" s="16" t="s">
        <v>8</v>
      </c>
      <c r="B6" s="19" t="s">
        <v>231</v>
      </c>
      <c r="C6" s="16" t="s">
        <v>115</v>
      </c>
      <c r="D6" s="16" t="s">
        <v>61</v>
      </c>
    </row>
    <row r="7" spans="1:4" ht="64.5" thickBot="1" x14ac:dyDescent="0.3">
      <c r="A7" s="16" t="s">
        <v>9</v>
      </c>
      <c r="B7" s="2" t="s">
        <v>116</v>
      </c>
      <c r="C7" s="16" t="s">
        <v>57</v>
      </c>
      <c r="D7" s="16" t="s">
        <v>61</v>
      </c>
    </row>
    <row r="8" spans="1:4" ht="53.25" customHeight="1" thickBot="1" x14ac:dyDescent="0.3">
      <c r="A8" s="16" t="s">
        <v>11</v>
      </c>
      <c r="B8" s="19" t="s">
        <v>117</v>
      </c>
      <c r="C8" s="16" t="s">
        <v>57</v>
      </c>
      <c r="D8" s="16" t="s">
        <v>61</v>
      </c>
    </row>
    <row r="9" spans="1:4" ht="42" customHeight="1" thickBot="1" x14ac:dyDescent="0.3">
      <c r="A9" s="20" t="s">
        <v>44</v>
      </c>
      <c r="B9" s="21" t="s">
        <v>118</v>
      </c>
      <c r="C9" s="20" t="s">
        <v>57</v>
      </c>
      <c r="D9" s="20" t="s">
        <v>61</v>
      </c>
    </row>
  </sheetData>
  <mergeCells count="4">
    <mergeCell ref="A1:D1"/>
    <mergeCell ref="A2:D2"/>
    <mergeCell ref="A3:D3"/>
    <mergeCell ref="B5:D5"/>
  </mergeCells>
  <pageMargins left="0.7" right="0.7" top="0.75" bottom="0.75" header="0.3" footer="0.3"/>
  <pageSetup paperSize="9" scale="9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view="pageBreakPreview" topLeftCell="A76" zoomScale="98" zoomScaleNormal="100" zoomScaleSheetLayoutView="98" workbookViewId="0">
      <selection activeCell="B12" sqref="B12"/>
    </sheetView>
  </sheetViews>
  <sheetFormatPr defaultColWidth="8.85546875" defaultRowHeight="15" x14ac:dyDescent="0.25"/>
  <cols>
    <col min="1" max="1" width="5.140625" customWidth="1"/>
    <col min="2" max="2" width="67.85546875" customWidth="1"/>
    <col min="3" max="3" width="14.140625" customWidth="1"/>
    <col min="4" max="4" width="13.42578125" customWidth="1"/>
    <col min="5" max="5" width="21" customWidth="1"/>
    <col min="6" max="6" width="25.42578125" customWidth="1"/>
    <col min="7" max="7" width="13.42578125" customWidth="1"/>
  </cols>
  <sheetData>
    <row r="1" spans="1:7" s="17" customFormat="1" ht="18.75" x14ac:dyDescent="0.25">
      <c r="A1" s="63" t="s">
        <v>22</v>
      </c>
      <c r="B1" s="63"/>
      <c r="C1" s="63"/>
      <c r="D1" s="63"/>
      <c r="E1" s="63"/>
      <c r="F1" s="63"/>
      <c r="G1" s="63"/>
    </row>
    <row r="2" spans="1:7" s="17" customFormat="1" ht="16.5" x14ac:dyDescent="0.25">
      <c r="A2" s="64" t="s">
        <v>0</v>
      </c>
      <c r="B2" s="64" t="s">
        <v>17</v>
      </c>
      <c r="C2" s="64" t="s">
        <v>13</v>
      </c>
      <c r="D2" s="64"/>
      <c r="E2" s="64" t="s">
        <v>14</v>
      </c>
      <c r="F2" s="64" t="s">
        <v>40</v>
      </c>
      <c r="G2" s="65" t="s">
        <v>7</v>
      </c>
    </row>
    <row r="3" spans="1:7" s="17" customFormat="1" ht="38.25" customHeight="1" x14ac:dyDescent="0.25">
      <c r="A3" s="64"/>
      <c r="B3" s="64"/>
      <c r="C3" s="37" t="s">
        <v>15</v>
      </c>
      <c r="D3" s="37" t="s">
        <v>16</v>
      </c>
      <c r="E3" s="64"/>
      <c r="F3" s="64"/>
      <c r="G3" s="65"/>
    </row>
    <row r="4" spans="1:7" s="27" customFormat="1" ht="51.75" thickBot="1" x14ac:dyDescent="0.3">
      <c r="A4" s="22" t="s">
        <v>5</v>
      </c>
      <c r="B4" s="23" t="s">
        <v>119</v>
      </c>
      <c r="C4" s="22">
        <v>2018</v>
      </c>
      <c r="D4" s="22">
        <v>2021</v>
      </c>
      <c r="E4" s="24" t="s">
        <v>61</v>
      </c>
      <c r="F4" s="25"/>
      <c r="G4" s="26"/>
    </row>
    <row r="5" spans="1:7" s="29" customFormat="1" ht="56.25" customHeight="1" thickBot="1" x14ac:dyDescent="0.3">
      <c r="A5" s="66" t="s">
        <v>8</v>
      </c>
      <c r="B5" s="67" t="s">
        <v>163</v>
      </c>
      <c r="C5" s="68">
        <v>43313</v>
      </c>
      <c r="D5" s="68">
        <v>43525</v>
      </c>
      <c r="E5" s="67" t="s">
        <v>61</v>
      </c>
      <c r="F5" s="67" t="s">
        <v>120</v>
      </c>
      <c r="G5" s="28" t="s">
        <v>228</v>
      </c>
    </row>
    <row r="6" spans="1:7" s="29" customFormat="1" ht="156.75" x14ac:dyDescent="0.25">
      <c r="A6" s="69" t="s">
        <v>9</v>
      </c>
      <c r="B6" s="70" t="s">
        <v>164</v>
      </c>
      <c r="C6" s="71">
        <v>43525</v>
      </c>
      <c r="D6" s="71">
        <v>44713</v>
      </c>
      <c r="E6" s="70" t="s">
        <v>61</v>
      </c>
      <c r="F6" s="70" t="s">
        <v>121</v>
      </c>
      <c r="G6" s="28" t="s">
        <v>228</v>
      </c>
    </row>
    <row r="7" spans="1:7" s="17" customFormat="1" ht="25.5" x14ac:dyDescent="0.25">
      <c r="A7" s="72" t="s">
        <v>71</v>
      </c>
      <c r="B7" s="73" t="s">
        <v>122</v>
      </c>
      <c r="C7" s="74">
        <v>43466</v>
      </c>
      <c r="D7" s="74">
        <v>43800</v>
      </c>
      <c r="E7" s="75" t="s">
        <v>61</v>
      </c>
      <c r="F7" s="76"/>
      <c r="G7" s="5" t="s">
        <v>229</v>
      </c>
    </row>
    <row r="8" spans="1:7" s="17" customFormat="1" ht="25.5" x14ac:dyDescent="0.25">
      <c r="A8" s="72" t="s">
        <v>72</v>
      </c>
      <c r="B8" s="73" t="s">
        <v>123</v>
      </c>
      <c r="C8" s="74">
        <v>43831</v>
      </c>
      <c r="D8" s="74">
        <v>44166</v>
      </c>
      <c r="E8" s="75" t="s">
        <v>61</v>
      </c>
      <c r="F8" s="76"/>
      <c r="G8" s="5" t="s">
        <v>229</v>
      </c>
    </row>
    <row r="9" spans="1:7" s="17" customFormat="1" ht="25.5" x14ac:dyDescent="0.25">
      <c r="A9" s="72" t="s">
        <v>73</v>
      </c>
      <c r="B9" s="73" t="s">
        <v>124</v>
      </c>
      <c r="C9" s="74">
        <v>44197</v>
      </c>
      <c r="D9" s="74">
        <v>44561</v>
      </c>
      <c r="E9" s="75" t="s">
        <v>61</v>
      </c>
      <c r="F9" s="76"/>
      <c r="G9" s="5" t="s">
        <v>229</v>
      </c>
    </row>
    <row r="10" spans="1:7" s="17" customFormat="1" ht="26.25" thickBot="1" x14ac:dyDescent="0.3">
      <c r="A10" s="72" t="s">
        <v>74</v>
      </c>
      <c r="B10" s="73" t="s">
        <v>125</v>
      </c>
      <c r="C10" s="77">
        <v>44562</v>
      </c>
      <c r="D10" s="77">
        <v>44713</v>
      </c>
      <c r="E10" s="75" t="s">
        <v>61</v>
      </c>
      <c r="F10" s="76"/>
      <c r="G10" s="5" t="s">
        <v>229</v>
      </c>
    </row>
    <row r="11" spans="1:7" s="29" customFormat="1" ht="28.5" x14ac:dyDescent="0.25">
      <c r="A11" s="78" t="s">
        <v>11</v>
      </c>
      <c r="B11" s="79" t="s">
        <v>165</v>
      </c>
      <c r="C11" s="80">
        <v>43313</v>
      </c>
      <c r="D11" s="80">
        <v>44166</v>
      </c>
      <c r="E11" s="81" t="s">
        <v>61</v>
      </c>
      <c r="F11" s="81"/>
      <c r="G11" s="28" t="s">
        <v>228</v>
      </c>
    </row>
    <row r="12" spans="1:7" s="17" customFormat="1" ht="25.5" x14ac:dyDescent="0.25">
      <c r="A12" s="72" t="s">
        <v>126</v>
      </c>
      <c r="B12" s="75" t="s">
        <v>127</v>
      </c>
      <c r="C12" s="82">
        <v>43313</v>
      </c>
      <c r="D12" s="82">
        <v>43525</v>
      </c>
      <c r="E12" s="75" t="s">
        <v>128</v>
      </c>
      <c r="F12" s="75" t="s">
        <v>129</v>
      </c>
      <c r="G12" s="5" t="s">
        <v>229</v>
      </c>
    </row>
    <row r="13" spans="1:7" s="17" customFormat="1" ht="51" x14ac:dyDescent="0.25">
      <c r="A13" s="72" t="s">
        <v>130</v>
      </c>
      <c r="B13" s="75" t="s">
        <v>131</v>
      </c>
      <c r="C13" s="82">
        <v>43525</v>
      </c>
      <c r="D13" s="82">
        <v>43800</v>
      </c>
      <c r="E13" s="75" t="s">
        <v>128</v>
      </c>
      <c r="F13" s="75" t="s">
        <v>132</v>
      </c>
      <c r="G13" s="5" t="s">
        <v>229</v>
      </c>
    </row>
    <row r="14" spans="1:7" s="17" customFormat="1" ht="64.5" thickBot="1" x14ac:dyDescent="0.3">
      <c r="A14" s="83" t="s">
        <v>133</v>
      </c>
      <c r="B14" s="84" t="s">
        <v>134</v>
      </c>
      <c r="C14" s="85">
        <v>43800</v>
      </c>
      <c r="D14" s="85">
        <v>44166</v>
      </c>
      <c r="E14" s="84" t="s">
        <v>135</v>
      </c>
      <c r="F14" s="84" t="s">
        <v>136</v>
      </c>
      <c r="G14" s="5" t="s">
        <v>229</v>
      </c>
    </row>
    <row r="15" spans="1:7" s="29" customFormat="1" ht="42.75" x14ac:dyDescent="0.25">
      <c r="A15" s="69" t="s">
        <v>44</v>
      </c>
      <c r="B15" s="86" t="s">
        <v>166</v>
      </c>
      <c r="C15" s="87">
        <v>43313</v>
      </c>
      <c r="D15" s="87">
        <v>44166</v>
      </c>
      <c r="E15" s="70" t="s">
        <v>137</v>
      </c>
      <c r="F15" s="70"/>
      <c r="G15" s="28" t="s">
        <v>228</v>
      </c>
    </row>
    <row r="16" spans="1:7" s="17" customFormat="1" ht="38.25" x14ac:dyDescent="0.25">
      <c r="A16" s="72" t="s">
        <v>138</v>
      </c>
      <c r="B16" s="75" t="s">
        <v>139</v>
      </c>
      <c r="C16" s="82">
        <v>43313</v>
      </c>
      <c r="D16" s="82">
        <v>43525</v>
      </c>
      <c r="E16" s="75" t="s">
        <v>128</v>
      </c>
      <c r="F16" s="75" t="s">
        <v>129</v>
      </c>
      <c r="G16" s="5" t="s">
        <v>229</v>
      </c>
    </row>
    <row r="17" spans="1:7" s="17" customFormat="1" ht="38.25" x14ac:dyDescent="0.25">
      <c r="A17" s="72" t="s">
        <v>140</v>
      </c>
      <c r="B17" s="75" t="s">
        <v>141</v>
      </c>
      <c r="C17" s="82">
        <v>43525</v>
      </c>
      <c r="D17" s="82">
        <v>43800</v>
      </c>
      <c r="E17" s="75" t="s">
        <v>137</v>
      </c>
      <c r="F17" s="75" t="s">
        <v>142</v>
      </c>
      <c r="G17" s="5" t="s">
        <v>229</v>
      </c>
    </row>
    <row r="18" spans="1:7" s="17" customFormat="1" ht="39" thickBot="1" x14ac:dyDescent="0.3">
      <c r="A18" s="88" t="s">
        <v>143</v>
      </c>
      <c r="B18" s="89" t="s">
        <v>144</v>
      </c>
      <c r="C18" s="90">
        <v>43800</v>
      </c>
      <c r="D18" s="90">
        <v>44166</v>
      </c>
      <c r="E18" s="89" t="s">
        <v>137</v>
      </c>
      <c r="F18" s="89" t="s">
        <v>145</v>
      </c>
      <c r="G18" s="5" t="s">
        <v>229</v>
      </c>
    </row>
    <row r="19" spans="1:7" s="29" customFormat="1" ht="157.5" thickBot="1" x14ac:dyDescent="0.3">
      <c r="A19" s="66" t="s">
        <v>46</v>
      </c>
      <c r="B19" s="67" t="s">
        <v>167</v>
      </c>
      <c r="C19" s="68">
        <v>43313</v>
      </c>
      <c r="D19" s="68">
        <v>43800</v>
      </c>
      <c r="E19" s="67" t="s">
        <v>146</v>
      </c>
      <c r="F19" s="67" t="s">
        <v>147</v>
      </c>
      <c r="G19" s="28" t="s">
        <v>228</v>
      </c>
    </row>
    <row r="20" spans="1:7" s="29" customFormat="1" ht="100.5" thickBot="1" x14ac:dyDescent="0.3">
      <c r="A20" s="66" t="s">
        <v>113</v>
      </c>
      <c r="B20" s="67" t="s">
        <v>168</v>
      </c>
      <c r="C20" s="68">
        <v>43313</v>
      </c>
      <c r="D20" s="68">
        <v>43800</v>
      </c>
      <c r="E20" s="67" t="s">
        <v>148</v>
      </c>
      <c r="F20" s="67" t="s">
        <v>149</v>
      </c>
      <c r="G20" s="28" t="s">
        <v>228</v>
      </c>
    </row>
    <row r="21" spans="1:7" s="27" customFormat="1" ht="77.25" thickBot="1" x14ac:dyDescent="0.3">
      <c r="A21" s="22" t="s">
        <v>6</v>
      </c>
      <c r="B21" s="3" t="s">
        <v>150</v>
      </c>
      <c r="C21" s="22">
        <v>2018</v>
      </c>
      <c r="D21" s="22">
        <v>2024</v>
      </c>
      <c r="E21" s="24" t="s">
        <v>61</v>
      </c>
      <c r="F21" s="30"/>
      <c r="G21" s="5"/>
    </row>
    <row r="22" spans="1:7" s="29" customFormat="1" ht="227.25" customHeight="1" thickBot="1" x14ac:dyDescent="0.3">
      <c r="A22" s="66" t="s">
        <v>47</v>
      </c>
      <c r="B22" s="67" t="s">
        <v>158</v>
      </c>
      <c r="C22" s="68"/>
      <c r="D22" s="68"/>
      <c r="E22" s="67" t="s">
        <v>159</v>
      </c>
      <c r="F22" s="67" t="s">
        <v>226</v>
      </c>
      <c r="G22" s="28" t="s">
        <v>228</v>
      </c>
    </row>
    <row r="23" spans="1:7" s="17" customFormat="1" ht="113.25" customHeight="1" thickBot="1" x14ac:dyDescent="0.3">
      <c r="A23" s="6" t="s">
        <v>58</v>
      </c>
      <c r="B23" s="4" t="s">
        <v>75</v>
      </c>
      <c r="C23" s="91">
        <v>43313</v>
      </c>
      <c r="D23" s="91">
        <v>43820</v>
      </c>
      <c r="E23" s="4" t="s">
        <v>159</v>
      </c>
      <c r="F23" s="4" t="s">
        <v>64</v>
      </c>
      <c r="G23" s="5" t="s">
        <v>229</v>
      </c>
    </row>
    <row r="24" spans="1:7" ht="64.5" thickBot="1" x14ac:dyDescent="0.3">
      <c r="A24" s="6" t="s">
        <v>59</v>
      </c>
      <c r="B24" s="4" t="s">
        <v>160</v>
      </c>
      <c r="C24" s="91">
        <v>43831</v>
      </c>
      <c r="D24" s="91">
        <v>44196</v>
      </c>
      <c r="E24" s="4" t="s">
        <v>159</v>
      </c>
      <c r="F24" s="4" t="s">
        <v>65</v>
      </c>
      <c r="G24" s="5" t="s">
        <v>229</v>
      </c>
    </row>
    <row r="25" spans="1:7" ht="90" thickBot="1" x14ac:dyDescent="0.3">
      <c r="A25" s="6" t="s">
        <v>60</v>
      </c>
      <c r="B25" s="4" t="s">
        <v>161</v>
      </c>
      <c r="C25" s="91">
        <v>44197</v>
      </c>
      <c r="D25" s="91">
        <v>45657</v>
      </c>
      <c r="E25" s="4" t="s">
        <v>159</v>
      </c>
      <c r="F25" s="4" t="s">
        <v>162</v>
      </c>
      <c r="G25" s="5" t="s">
        <v>229</v>
      </c>
    </row>
    <row r="26" spans="1:7" ht="64.5" thickBot="1" x14ac:dyDescent="0.3">
      <c r="A26" s="6" t="s">
        <v>62</v>
      </c>
      <c r="B26" s="4" t="s">
        <v>66</v>
      </c>
      <c r="C26" s="91">
        <v>43466</v>
      </c>
      <c r="D26" s="91">
        <v>44926</v>
      </c>
      <c r="E26" s="4" t="s">
        <v>159</v>
      </c>
      <c r="F26" s="4" t="s">
        <v>67</v>
      </c>
      <c r="G26" s="5" t="s">
        <v>229</v>
      </c>
    </row>
    <row r="27" spans="1:7" ht="64.5" thickBot="1" x14ac:dyDescent="0.3">
      <c r="A27" s="6" t="s">
        <v>63</v>
      </c>
      <c r="B27" s="4" t="s">
        <v>77</v>
      </c>
      <c r="C27" s="91">
        <v>43466</v>
      </c>
      <c r="D27" s="91">
        <v>44926</v>
      </c>
      <c r="E27" s="4" t="s">
        <v>159</v>
      </c>
      <c r="F27" s="4" t="s">
        <v>68</v>
      </c>
      <c r="G27" s="5" t="s">
        <v>229</v>
      </c>
    </row>
    <row r="28" spans="1:7" s="29" customFormat="1" ht="215.25" thickBot="1" x14ac:dyDescent="0.3">
      <c r="A28" s="66" t="s">
        <v>48</v>
      </c>
      <c r="B28" s="67" t="s">
        <v>151</v>
      </c>
      <c r="C28" s="68">
        <v>43313</v>
      </c>
      <c r="D28" s="68">
        <v>45657</v>
      </c>
      <c r="E28" s="67" t="s">
        <v>152</v>
      </c>
      <c r="F28" s="67" t="s">
        <v>157</v>
      </c>
      <c r="G28" s="28" t="s">
        <v>228</v>
      </c>
    </row>
    <row r="29" spans="1:7" s="29" customFormat="1" ht="100.5" thickBot="1" x14ac:dyDescent="0.3">
      <c r="A29" s="66" t="s">
        <v>49</v>
      </c>
      <c r="B29" s="67" t="s">
        <v>153</v>
      </c>
      <c r="C29" s="68">
        <v>43313</v>
      </c>
      <c r="D29" s="68">
        <v>45291</v>
      </c>
      <c r="E29" s="67" t="s">
        <v>154</v>
      </c>
      <c r="F29" s="67" t="s">
        <v>227</v>
      </c>
      <c r="G29" s="28" t="s">
        <v>228</v>
      </c>
    </row>
    <row r="30" spans="1:7" s="17" customFormat="1" ht="102.75" thickBot="1" x14ac:dyDescent="0.3">
      <c r="A30" s="6" t="s">
        <v>76</v>
      </c>
      <c r="B30" s="4" t="s">
        <v>153</v>
      </c>
      <c r="C30" s="91">
        <v>43313</v>
      </c>
      <c r="D30" s="92">
        <v>45627</v>
      </c>
      <c r="E30" s="4" t="s">
        <v>156</v>
      </c>
      <c r="F30" s="4" t="s">
        <v>230</v>
      </c>
      <c r="G30" s="5" t="s">
        <v>229</v>
      </c>
    </row>
    <row r="31" spans="1:7" s="27" customFormat="1" ht="64.5" thickBot="1" x14ac:dyDescent="0.3">
      <c r="A31" s="22" t="s">
        <v>169</v>
      </c>
      <c r="B31" s="23" t="s">
        <v>170</v>
      </c>
      <c r="C31" s="22">
        <v>2018</v>
      </c>
      <c r="D31" s="22">
        <v>2024</v>
      </c>
      <c r="E31" s="24"/>
      <c r="F31" s="30"/>
      <c r="G31" s="5"/>
    </row>
    <row r="32" spans="1:7" s="29" customFormat="1" ht="114.75" thickBot="1" x14ac:dyDescent="0.3">
      <c r="A32" s="93" t="s">
        <v>171</v>
      </c>
      <c r="B32" s="94" t="s">
        <v>172</v>
      </c>
      <c r="C32" s="95">
        <v>43313</v>
      </c>
      <c r="D32" s="95">
        <v>45657</v>
      </c>
      <c r="E32" s="94" t="s">
        <v>174</v>
      </c>
      <c r="F32" s="67" t="s">
        <v>189</v>
      </c>
      <c r="G32" s="28" t="s">
        <v>228</v>
      </c>
    </row>
    <row r="33" spans="1:7" s="17" customFormat="1" ht="38.25" x14ac:dyDescent="0.25">
      <c r="A33" s="6" t="s">
        <v>173</v>
      </c>
      <c r="B33" s="4" t="s">
        <v>181</v>
      </c>
      <c r="C33" s="96">
        <v>43313</v>
      </c>
      <c r="D33" s="96">
        <v>44377</v>
      </c>
      <c r="E33" s="4" t="s">
        <v>174</v>
      </c>
      <c r="F33" s="4" t="s">
        <v>175</v>
      </c>
      <c r="G33" s="5" t="s">
        <v>229</v>
      </c>
    </row>
    <row r="34" spans="1:7" s="17" customFormat="1" ht="51" x14ac:dyDescent="0.25">
      <c r="A34" s="6" t="s">
        <v>176</v>
      </c>
      <c r="B34" s="4" t="s">
        <v>182</v>
      </c>
      <c r="C34" s="96">
        <v>44378</v>
      </c>
      <c r="D34" s="96">
        <v>44561</v>
      </c>
      <c r="E34" s="4" t="s">
        <v>174</v>
      </c>
      <c r="F34" s="4" t="s">
        <v>177</v>
      </c>
      <c r="G34" s="5" t="s">
        <v>229</v>
      </c>
    </row>
    <row r="35" spans="1:7" s="17" customFormat="1" ht="51" x14ac:dyDescent="0.25">
      <c r="A35" s="6" t="s">
        <v>178</v>
      </c>
      <c r="B35" s="4" t="s">
        <v>183</v>
      </c>
      <c r="C35" s="96">
        <v>44197</v>
      </c>
      <c r="D35" s="96">
        <v>45627</v>
      </c>
      <c r="E35" s="4" t="s">
        <v>174</v>
      </c>
      <c r="F35" s="4" t="s">
        <v>177</v>
      </c>
      <c r="G35" s="5" t="s">
        <v>229</v>
      </c>
    </row>
    <row r="36" spans="1:7" s="17" customFormat="1" ht="63.75" x14ac:dyDescent="0.25">
      <c r="A36" s="6" t="s">
        <v>179</v>
      </c>
      <c r="B36" s="4" t="s">
        <v>185</v>
      </c>
      <c r="C36" s="96">
        <v>44378</v>
      </c>
      <c r="D36" s="96">
        <v>45627</v>
      </c>
      <c r="E36" s="4" t="s">
        <v>174</v>
      </c>
      <c r="F36" s="4" t="s">
        <v>69</v>
      </c>
      <c r="G36" s="5" t="s">
        <v>229</v>
      </c>
    </row>
    <row r="37" spans="1:7" s="17" customFormat="1" ht="51" x14ac:dyDescent="0.25">
      <c r="A37" s="34" t="s">
        <v>180</v>
      </c>
      <c r="B37" s="35" t="s">
        <v>187</v>
      </c>
      <c r="C37" s="97">
        <v>43313</v>
      </c>
      <c r="D37" s="97">
        <v>45261</v>
      </c>
      <c r="E37" s="35" t="s">
        <v>174</v>
      </c>
      <c r="F37" s="35" t="s">
        <v>78</v>
      </c>
      <c r="G37" s="5" t="s">
        <v>229</v>
      </c>
    </row>
    <row r="38" spans="1:7" s="29" customFormat="1" ht="171" x14ac:dyDescent="0.25">
      <c r="A38" s="93" t="s">
        <v>52</v>
      </c>
      <c r="B38" s="94" t="s">
        <v>190</v>
      </c>
      <c r="C38" s="95">
        <v>43313</v>
      </c>
      <c r="D38" s="95">
        <v>45657</v>
      </c>
      <c r="E38" s="94" t="s">
        <v>193</v>
      </c>
      <c r="F38" s="94" t="s">
        <v>191</v>
      </c>
      <c r="G38" s="28" t="s">
        <v>228</v>
      </c>
    </row>
    <row r="39" spans="1:7" s="17" customFormat="1" ht="216.75" x14ac:dyDescent="0.25">
      <c r="A39" s="6" t="s">
        <v>192</v>
      </c>
      <c r="B39" s="4" t="s">
        <v>97</v>
      </c>
      <c r="C39" s="96">
        <v>43313</v>
      </c>
      <c r="D39" s="96">
        <v>43800</v>
      </c>
      <c r="E39" s="4" t="s">
        <v>193</v>
      </c>
      <c r="F39" s="4" t="s">
        <v>101</v>
      </c>
      <c r="G39" s="5" t="s">
        <v>229</v>
      </c>
    </row>
    <row r="40" spans="1:7" s="17" customFormat="1" ht="63.75" x14ac:dyDescent="0.25">
      <c r="A40" s="6" t="s">
        <v>194</v>
      </c>
      <c r="B40" s="4" t="s">
        <v>85</v>
      </c>
      <c r="C40" s="96">
        <v>43313</v>
      </c>
      <c r="D40" s="96">
        <v>43800</v>
      </c>
      <c r="E40" s="4" t="s">
        <v>195</v>
      </c>
      <c r="F40" s="4" t="s">
        <v>102</v>
      </c>
      <c r="G40" s="5" t="s">
        <v>229</v>
      </c>
    </row>
    <row r="41" spans="1:7" s="17" customFormat="1" ht="63.75" x14ac:dyDescent="0.25">
      <c r="A41" s="6" t="s">
        <v>196</v>
      </c>
      <c r="B41" s="4" t="s">
        <v>86</v>
      </c>
      <c r="C41" s="96">
        <v>43313</v>
      </c>
      <c r="D41" s="96">
        <v>43800</v>
      </c>
      <c r="E41" s="4" t="s">
        <v>195</v>
      </c>
      <c r="F41" s="4" t="s">
        <v>102</v>
      </c>
      <c r="G41" s="5" t="s">
        <v>229</v>
      </c>
    </row>
    <row r="42" spans="1:7" s="17" customFormat="1" ht="63.75" x14ac:dyDescent="0.25">
      <c r="A42" s="6" t="s">
        <v>197</v>
      </c>
      <c r="B42" s="4" t="s">
        <v>87</v>
      </c>
      <c r="C42" s="96">
        <v>43313</v>
      </c>
      <c r="D42" s="96">
        <v>43800</v>
      </c>
      <c r="E42" s="4" t="s">
        <v>195</v>
      </c>
      <c r="F42" s="4" t="s">
        <v>102</v>
      </c>
      <c r="G42" s="5" t="s">
        <v>229</v>
      </c>
    </row>
    <row r="43" spans="1:7" s="17" customFormat="1" ht="51" x14ac:dyDescent="0.25">
      <c r="A43" s="6" t="s">
        <v>198</v>
      </c>
      <c r="B43" s="4" t="s">
        <v>88</v>
      </c>
      <c r="C43" s="96">
        <v>43313</v>
      </c>
      <c r="D43" s="96">
        <v>43800</v>
      </c>
      <c r="E43" s="4" t="s">
        <v>193</v>
      </c>
      <c r="F43" s="4" t="s">
        <v>102</v>
      </c>
      <c r="G43" s="5" t="s">
        <v>229</v>
      </c>
    </row>
    <row r="44" spans="1:7" s="17" customFormat="1" ht="63.75" x14ac:dyDescent="0.25">
      <c r="A44" s="6" t="s">
        <v>199</v>
      </c>
      <c r="B44" s="4" t="s">
        <v>89</v>
      </c>
      <c r="C44" s="96">
        <v>43313</v>
      </c>
      <c r="D44" s="96">
        <v>43800</v>
      </c>
      <c r="E44" s="4" t="s">
        <v>195</v>
      </c>
      <c r="F44" s="4" t="s">
        <v>102</v>
      </c>
      <c r="G44" s="5" t="s">
        <v>229</v>
      </c>
    </row>
    <row r="45" spans="1:7" s="17" customFormat="1" ht="127.5" x14ac:dyDescent="0.25">
      <c r="A45" s="6" t="s">
        <v>200</v>
      </c>
      <c r="B45" s="4" t="s">
        <v>98</v>
      </c>
      <c r="C45" s="96">
        <v>43313</v>
      </c>
      <c r="D45" s="96">
        <v>43800</v>
      </c>
      <c r="E45" s="4" t="s">
        <v>193</v>
      </c>
      <c r="F45" s="4" t="s">
        <v>103</v>
      </c>
      <c r="G45" s="5" t="s">
        <v>229</v>
      </c>
    </row>
    <row r="46" spans="1:7" s="17" customFormat="1" ht="76.5" x14ac:dyDescent="0.25">
      <c r="A46" s="6" t="s">
        <v>201</v>
      </c>
      <c r="B46" s="4" t="s">
        <v>90</v>
      </c>
      <c r="C46" s="96">
        <v>43313</v>
      </c>
      <c r="D46" s="96">
        <v>43800</v>
      </c>
      <c r="E46" s="4" t="s">
        <v>193</v>
      </c>
      <c r="F46" s="4" t="s">
        <v>104</v>
      </c>
      <c r="G46" s="5" t="s">
        <v>229</v>
      </c>
    </row>
    <row r="47" spans="1:7" s="17" customFormat="1" ht="63.75" x14ac:dyDescent="0.25">
      <c r="A47" s="6" t="s">
        <v>202</v>
      </c>
      <c r="B47" s="4" t="s">
        <v>92</v>
      </c>
      <c r="C47" s="96">
        <v>43313</v>
      </c>
      <c r="D47" s="96">
        <v>43800</v>
      </c>
      <c r="E47" s="4" t="s">
        <v>195</v>
      </c>
      <c r="F47" s="4" t="s">
        <v>203</v>
      </c>
      <c r="G47" s="5" t="s">
        <v>229</v>
      </c>
    </row>
    <row r="48" spans="1:7" s="17" customFormat="1" ht="102" x14ac:dyDescent="0.25">
      <c r="A48" s="6" t="s">
        <v>204</v>
      </c>
      <c r="B48" s="4" t="s">
        <v>93</v>
      </c>
      <c r="C48" s="96">
        <v>43313</v>
      </c>
      <c r="D48" s="96">
        <v>43800</v>
      </c>
      <c r="E48" s="4" t="s">
        <v>195</v>
      </c>
      <c r="F48" s="4" t="s">
        <v>105</v>
      </c>
      <c r="G48" s="5" t="s">
        <v>229</v>
      </c>
    </row>
    <row r="49" spans="1:7" s="17" customFormat="1" ht="165.75" x14ac:dyDescent="0.25">
      <c r="A49" s="6" t="s">
        <v>205</v>
      </c>
      <c r="B49" s="4" t="s">
        <v>94</v>
      </c>
      <c r="C49" s="96">
        <v>43313</v>
      </c>
      <c r="D49" s="96">
        <v>43800</v>
      </c>
      <c r="E49" s="4" t="s">
        <v>193</v>
      </c>
      <c r="F49" s="4" t="s">
        <v>106</v>
      </c>
      <c r="G49" s="5" t="s">
        <v>229</v>
      </c>
    </row>
    <row r="50" spans="1:7" s="17" customFormat="1" ht="76.5" x14ac:dyDescent="0.25">
      <c r="A50" s="6" t="s">
        <v>206</v>
      </c>
      <c r="B50" s="4" t="s">
        <v>95</v>
      </c>
      <c r="C50" s="96">
        <v>43313</v>
      </c>
      <c r="D50" s="96">
        <v>43800</v>
      </c>
      <c r="E50" s="4" t="s">
        <v>207</v>
      </c>
      <c r="F50" s="4" t="s">
        <v>107</v>
      </c>
      <c r="G50" s="5" t="s">
        <v>229</v>
      </c>
    </row>
    <row r="51" spans="1:7" s="17" customFormat="1" ht="102" x14ac:dyDescent="0.25">
      <c r="A51" s="6" t="s">
        <v>208</v>
      </c>
      <c r="B51" s="4" t="s">
        <v>96</v>
      </c>
      <c r="C51" s="96">
        <v>43313</v>
      </c>
      <c r="D51" s="96">
        <v>43800</v>
      </c>
      <c r="E51" s="4" t="s">
        <v>195</v>
      </c>
      <c r="F51" s="4" t="s">
        <v>108</v>
      </c>
      <c r="G51" s="5" t="s">
        <v>229</v>
      </c>
    </row>
    <row r="52" spans="1:7" s="17" customFormat="1" ht="102" x14ac:dyDescent="0.25">
      <c r="A52" s="6" t="s">
        <v>209</v>
      </c>
      <c r="B52" s="4" t="s">
        <v>99</v>
      </c>
      <c r="C52" s="96">
        <v>43313</v>
      </c>
      <c r="D52" s="96">
        <v>44531</v>
      </c>
      <c r="E52" s="4" t="s">
        <v>210</v>
      </c>
      <c r="F52" s="4" t="s">
        <v>109</v>
      </c>
      <c r="G52" s="5" t="s">
        <v>229</v>
      </c>
    </row>
    <row r="53" spans="1:7" s="17" customFormat="1" ht="127.5" x14ac:dyDescent="0.25">
      <c r="A53" s="6" t="s">
        <v>211</v>
      </c>
      <c r="B53" s="4" t="s">
        <v>91</v>
      </c>
      <c r="C53" s="96">
        <v>43313</v>
      </c>
      <c r="D53" s="96">
        <v>43800</v>
      </c>
      <c r="E53" s="4" t="s">
        <v>193</v>
      </c>
      <c r="F53" s="4" t="s">
        <v>212</v>
      </c>
      <c r="G53" s="5" t="s">
        <v>229</v>
      </c>
    </row>
    <row r="54" spans="1:7" s="17" customFormat="1" ht="89.25" x14ac:dyDescent="0.25">
      <c r="A54" s="6" t="s">
        <v>213</v>
      </c>
      <c r="B54" s="4" t="s">
        <v>100</v>
      </c>
      <c r="C54" s="96">
        <v>43313</v>
      </c>
      <c r="D54" s="96">
        <v>45627</v>
      </c>
      <c r="E54" s="4" t="s">
        <v>193</v>
      </c>
      <c r="F54" s="4" t="s">
        <v>110</v>
      </c>
      <c r="G54" s="5" t="s">
        <v>229</v>
      </c>
    </row>
    <row r="55" spans="1:7" s="29" customFormat="1" ht="99.75" x14ac:dyDescent="0.25">
      <c r="A55" s="93" t="s">
        <v>53</v>
      </c>
      <c r="B55" s="94" t="s">
        <v>84</v>
      </c>
      <c r="C55" s="95">
        <v>43313</v>
      </c>
      <c r="D55" s="95">
        <v>45291</v>
      </c>
      <c r="E55" s="98" t="s">
        <v>220</v>
      </c>
      <c r="F55" s="94" t="s">
        <v>214</v>
      </c>
      <c r="G55" s="28" t="s">
        <v>228</v>
      </c>
    </row>
    <row r="56" spans="1:7" ht="179.25" thickBot="1" x14ac:dyDescent="0.3">
      <c r="A56" s="22">
        <v>4</v>
      </c>
      <c r="B56" s="3" t="s">
        <v>215</v>
      </c>
      <c r="C56" s="22">
        <v>2018</v>
      </c>
      <c r="D56" s="22">
        <v>2024</v>
      </c>
      <c r="E56" s="24" t="s">
        <v>216</v>
      </c>
      <c r="F56" s="30"/>
      <c r="G56" s="5"/>
    </row>
    <row r="57" spans="1:7" ht="228.75" thickBot="1" x14ac:dyDescent="0.3">
      <c r="A57" s="66" t="s">
        <v>217</v>
      </c>
      <c r="B57" s="67" t="s">
        <v>218</v>
      </c>
      <c r="C57" s="68">
        <v>43313</v>
      </c>
      <c r="D57" s="68">
        <v>45627</v>
      </c>
      <c r="E57" s="67" t="s">
        <v>216</v>
      </c>
      <c r="F57" s="67" t="s">
        <v>219</v>
      </c>
      <c r="G57" s="28" t="s">
        <v>228</v>
      </c>
    </row>
  </sheetData>
  <mergeCells count="7">
    <mergeCell ref="A1:G1"/>
    <mergeCell ref="C2:D2"/>
    <mergeCell ref="A2:A3"/>
    <mergeCell ref="B2:B3"/>
    <mergeCell ref="E2:E3"/>
    <mergeCell ref="F2:F3"/>
    <mergeCell ref="G2:G3"/>
  </mergeCells>
  <pageMargins left="0.7" right="0.7" top="0.75" bottom="0.75" header="0.3" footer="0.3"/>
  <pageSetup paperSize="9" scale="8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34"/>
  <sheetViews>
    <sheetView tabSelected="1" view="pageBreakPreview" topLeftCell="A9" zoomScale="86" zoomScaleNormal="115" zoomScaleSheetLayoutView="86" workbookViewId="0">
      <selection activeCell="D15" sqref="D15"/>
    </sheetView>
  </sheetViews>
  <sheetFormatPr defaultColWidth="9.140625" defaultRowHeight="12.75" x14ac:dyDescent="0.2"/>
  <cols>
    <col min="1" max="1" width="9.140625" style="1"/>
    <col min="2" max="2" width="35.42578125" style="1" customWidth="1"/>
    <col min="3" max="3" width="16.85546875" style="1" customWidth="1"/>
    <col min="4" max="4" width="19.5703125" style="1" customWidth="1"/>
    <col min="5" max="5" width="9.5703125" style="1" customWidth="1"/>
    <col min="6" max="6" width="7.42578125" style="1" customWidth="1"/>
    <col min="7" max="7" width="6.42578125" style="1" customWidth="1"/>
    <col min="8" max="8" width="6.7109375" style="1" customWidth="1"/>
    <col min="9" max="9" width="7.42578125" style="1" customWidth="1"/>
    <col min="10" max="10" width="6.7109375" style="1" customWidth="1"/>
    <col min="11" max="11" width="7.28515625" style="1" customWidth="1"/>
    <col min="12" max="12" width="7.5703125" style="1" customWidth="1"/>
    <col min="13" max="13" width="8.42578125" style="1" customWidth="1"/>
    <col min="14" max="14" width="6.42578125" style="1" customWidth="1"/>
    <col min="15" max="17" width="8.42578125" style="1" bestFit="1" customWidth="1"/>
    <col min="18" max="16384" width="9.140625" style="1"/>
  </cols>
  <sheetData>
    <row r="1" spans="1:17" x14ac:dyDescent="0.2">
      <c r="A1" s="99" t="s">
        <v>36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</row>
    <row r="2" spans="1:17" x14ac:dyDescent="0.2">
      <c r="A2" s="99" t="s">
        <v>39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</row>
    <row r="3" spans="1:17" ht="27" customHeight="1" x14ac:dyDescent="0.2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1" t="s">
        <v>38</v>
      </c>
      <c r="P3" s="101"/>
      <c r="Q3" s="101"/>
    </row>
    <row r="4" spans="1:17" x14ac:dyDescent="0.2">
      <c r="A4" s="102" t="s">
        <v>0</v>
      </c>
      <c r="B4" s="102" t="s">
        <v>23</v>
      </c>
      <c r="C4" s="102" t="s">
        <v>24</v>
      </c>
      <c r="D4" s="102" t="s">
        <v>25</v>
      </c>
      <c r="E4" s="102" t="s">
        <v>37</v>
      </c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</row>
    <row r="5" spans="1:17" x14ac:dyDescent="0.2">
      <c r="A5" s="102"/>
      <c r="B5" s="102"/>
      <c r="C5" s="102"/>
      <c r="D5" s="102"/>
      <c r="E5" s="102" t="s">
        <v>26</v>
      </c>
      <c r="F5" s="102" t="s">
        <v>27</v>
      </c>
      <c r="G5" s="102"/>
      <c r="H5" s="102"/>
      <c r="I5" s="102" t="s">
        <v>28</v>
      </c>
      <c r="J5" s="102"/>
      <c r="K5" s="102"/>
      <c r="L5" s="102" t="s">
        <v>29</v>
      </c>
      <c r="M5" s="102"/>
      <c r="N5" s="102"/>
      <c r="O5" s="103" t="s">
        <v>35</v>
      </c>
      <c r="P5" s="103" t="s">
        <v>30</v>
      </c>
      <c r="Q5" s="103" t="s">
        <v>31</v>
      </c>
    </row>
    <row r="6" spans="1:17" ht="98.25" customHeight="1" x14ac:dyDescent="0.2">
      <c r="A6" s="102"/>
      <c r="B6" s="102"/>
      <c r="C6" s="102"/>
      <c r="D6" s="102"/>
      <c r="E6" s="102"/>
      <c r="F6" s="104" t="s">
        <v>33</v>
      </c>
      <c r="G6" s="104" t="s">
        <v>34</v>
      </c>
      <c r="H6" s="104" t="s">
        <v>32</v>
      </c>
      <c r="I6" s="104" t="s">
        <v>33</v>
      </c>
      <c r="J6" s="104" t="s">
        <v>34</v>
      </c>
      <c r="K6" s="104" t="s">
        <v>32</v>
      </c>
      <c r="L6" s="104" t="s">
        <v>33</v>
      </c>
      <c r="M6" s="104" t="s">
        <v>34</v>
      </c>
      <c r="N6" s="104" t="s">
        <v>32</v>
      </c>
      <c r="O6" s="104" t="s">
        <v>32</v>
      </c>
      <c r="P6" s="104" t="s">
        <v>32</v>
      </c>
      <c r="Q6" s="104" t="s">
        <v>32</v>
      </c>
    </row>
    <row r="7" spans="1:17" x14ac:dyDescent="0.2">
      <c r="A7" s="105"/>
      <c r="B7" s="106" t="s">
        <v>70</v>
      </c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</row>
    <row r="8" spans="1:17" ht="38.25" customHeight="1" x14ac:dyDescent="0.2">
      <c r="A8" s="105" t="s">
        <v>5</v>
      </c>
      <c r="B8" s="106" t="s">
        <v>231</v>
      </c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</row>
    <row r="9" spans="1:17" s="31" customFormat="1" ht="38.25" x14ac:dyDescent="0.2">
      <c r="A9" s="107" t="s">
        <v>8</v>
      </c>
      <c r="B9" s="107" t="s">
        <v>163</v>
      </c>
      <c r="C9" s="107"/>
      <c r="D9" s="107" t="s">
        <v>61</v>
      </c>
      <c r="E9" s="107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</row>
    <row r="10" spans="1:17" s="32" customFormat="1" ht="30" x14ac:dyDescent="0.25">
      <c r="A10" s="109"/>
      <c r="B10" s="109" t="s">
        <v>79</v>
      </c>
      <c r="C10" s="109"/>
      <c r="D10" s="109"/>
      <c r="E10" s="109">
        <f>H10+K10+N10+O10+P10+Q10</f>
        <v>50</v>
      </c>
      <c r="F10" s="110"/>
      <c r="G10" s="109">
        <v>50</v>
      </c>
      <c r="H10" s="109">
        <f>G10</f>
        <v>50</v>
      </c>
      <c r="I10" s="109"/>
      <c r="J10" s="109"/>
      <c r="K10" s="109"/>
      <c r="L10" s="109"/>
      <c r="M10" s="109"/>
      <c r="N10" s="109"/>
      <c r="O10" s="109"/>
      <c r="P10" s="109"/>
      <c r="Q10" s="109"/>
    </row>
    <row r="11" spans="1:17" s="32" customFormat="1" ht="45" x14ac:dyDescent="0.25">
      <c r="A11" s="109"/>
      <c r="B11" s="109" t="s">
        <v>80</v>
      </c>
      <c r="C11" s="109"/>
      <c r="D11" s="109"/>
      <c r="E11" s="109"/>
      <c r="F11" s="110"/>
      <c r="G11" s="109"/>
      <c r="H11" s="109"/>
      <c r="I11" s="110"/>
      <c r="J11" s="109"/>
      <c r="K11" s="109"/>
      <c r="L11" s="109"/>
      <c r="M11" s="109"/>
      <c r="N11" s="109"/>
      <c r="O11" s="109"/>
      <c r="P11" s="109"/>
      <c r="Q11" s="109"/>
    </row>
    <row r="12" spans="1:17" s="32" customFormat="1" ht="30" x14ac:dyDescent="0.25">
      <c r="A12" s="109"/>
      <c r="B12" s="109" t="s">
        <v>81</v>
      </c>
      <c r="C12" s="110"/>
      <c r="D12" s="110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9"/>
      <c r="Q12" s="109"/>
    </row>
    <row r="13" spans="1:17" s="32" customFormat="1" ht="15" x14ac:dyDescent="0.25">
      <c r="A13" s="109"/>
      <c r="B13" s="109" t="s">
        <v>82</v>
      </c>
      <c r="C13" s="110"/>
      <c r="D13" s="110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09"/>
      <c r="P13" s="109"/>
      <c r="Q13" s="109"/>
    </row>
    <row r="14" spans="1:17" s="33" customFormat="1" ht="30" x14ac:dyDescent="0.2">
      <c r="A14" s="109"/>
      <c r="B14" s="109" t="s">
        <v>83</v>
      </c>
      <c r="C14" s="109"/>
      <c r="D14" s="109"/>
      <c r="E14" s="109">
        <f>SUM(E10:E13)</f>
        <v>50</v>
      </c>
      <c r="F14" s="110"/>
      <c r="G14" s="109">
        <f>G10</f>
        <v>50</v>
      </c>
      <c r="H14" s="109">
        <f t="shared" ref="H14:Q14" si="0">H10</f>
        <v>50</v>
      </c>
      <c r="I14" s="109"/>
      <c r="J14" s="109">
        <f t="shared" si="0"/>
        <v>0</v>
      </c>
      <c r="K14" s="109">
        <f t="shared" si="0"/>
        <v>0</v>
      </c>
      <c r="L14" s="109"/>
      <c r="M14" s="109">
        <f t="shared" si="0"/>
        <v>0</v>
      </c>
      <c r="N14" s="109">
        <f t="shared" si="0"/>
        <v>0</v>
      </c>
      <c r="O14" s="109">
        <f t="shared" si="0"/>
        <v>0</v>
      </c>
      <c r="P14" s="109">
        <f t="shared" si="0"/>
        <v>0</v>
      </c>
      <c r="Q14" s="109">
        <f t="shared" si="0"/>
        <v>0</v>
      </c>
    </row>
    <row r="15" spans="1:17" s="31" customFormat="1" ht="51" x14ac:dyDescent="0.2">
      <c r="A15" s="107" t="s">
        <v>9</v>
      </c>
      <c r="B15" s="107" t="s">
        <v>164</v>
      </c>
      <c r="C15" s="107"/>
      <c r="D15" s="107" t="s">
        <v>61</v>
      </c>
      <c r="E15" s="107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</row>
    <row r="16" spans="1:17" s="32" customFormat="1" ht="30" x14ac:dyDescent="0.25">
      <c r="A16" s="109"/>
      <c r="B16" s="109" t="s">
        <v>79</v>
      </c>
      <c r="C16" s="109"/>
      <c r="D16" s="109"/>
      <c r="E16" s="109">
        <f>H16+K16+N16+O16+P16+Q16</f>
        <v>150</v>
      </c>
      <c r="F16" s="110"/>
      <c r="G16" s="109">
        <v>50</v>
      </c>
      <c r="H16" s="109">
        <f>G16</f>
        <v>50</v>
      </c>
      <c r="I16" s="109"/>
      <c r="J16" s="109">
        <v>50</v>
      </c>
      <c r="K16" s="109">
        <f>J16</f>
        <v>50</v>
      </c>
      <c r="L16" s="109"/>
      <c r="M16" s="109">
        <v>50</v>
      </c>
      <c r="N16" s="109">
        <f>M16</f>
        <v>50</v>
      </c>
      <c r="O16" s="109"/>
      <c r="P16" s="109"/>
      <c r="Q16" s="109"/>
    </row>
    <row r="17" spans="1:17" s="32" customFormat="1" ht="45" x14ac:dyDescent="0.25">
      <c r="A17" s="109"/>
      <c r="B17" s="109" t="s">
        <v>80</v>
      </c>
      <c r="C17" s="109"/>
      <c r="D17" s="109"/>
      <c r="E17" s="109"/>
      <c r="F17" s="110"/>
      <c r="G17" s="109"/>
      <c r="H17" s="109"/>
      <c r="I17" s="110"/>
      <c r="J17" s="109"/>
      <c r="K17" s="109"/>
      <c r="L17" s="109"/>
      <c r="M17" s="109"/>
      <c r="N17" s="109"/>
      <c r="O17" s="109"/>
      <c r="P17" s="109"/>
      <c r="Q17" s="109"/>
    </row>
    <row r="18" spans="1:17" s="32" customFormat="1" ht="30" x14ac:dyDescent="0.25">
      <c r="A18" s="109"/>
      <c r="B18" s="109" t="s">
        <v>81</v>
      </c>
      <c r="C18" s="110"/>
      <c r="D18" s="110"/>
      <c r="E18" s="109"/>
      <c r="F18" s="109"/>
      <c r="G18" s="109"/>
      <c r="H18" s="109"/>
      <c r="I18" s="109"/>
      <c r="J18" s="109"/>
      <c r="K18" s="109"/>
      <c r="L18" s="109"/>
      <c r="M18" s="109"/>
      <c r="N18" s="109"/>
      <c r="O18" s="109"/>
      <c r="P18" s="109"/>
      <c r="Q18" s="109"/>
    </row>
    <row r="19" spans="1:17" s="32" customFormat="1" ht="15" x14ac:dyDescent="0.25">
      <c r="A19" s="109"/>
      <c r="B19" s="109" t="s">
        <v>82</v>
      </c>
      <c r="C19" s="110"/>
      <c r="D19" s="110"/>
      <c r="E19" s="109"/>
      <c r="F19" s="109"/>
      <c r="G19" s="109"/>
      <c r="H19" s="109"/>
      <c r="I19" s="109"/>
      <c r="J19" s="109"/>
      <c r="K19" s="109"/>
      <c r="L19" s="109"/>
      <c r="M19" s="109"/>
      <c r="N19" s="109"/>
      <c r="O19" s="109"/>
      <c r="P19" s="109"/>
      <c r="Q19" s="109"/>
    </row>
    <row r="20" spans="1:17" s="33" customFormat="1" ht="30" x14ac:dyDescent="0.2">
      <c r="A20" s="109"/>
      <c r="B20" s="109" t="s">
        <v>83</v>
      </c>
      <c r="C20" s="109"/>
      <c r="D20" s="109"/>
      <c r="E20" s="109">
        <f>SUM(E16:E19)</f>
        <v>150</v>
      </c>
      <c r="F20" s="110"/>
      <c r="G20" s="109">
        <f>G16</f>
        <v>50</v>
      </c>
      <c r="H20" s="109">
        <f t="shared" ref="H20" si="1">H16</f>
        <v>50</v>
      </c>
      <c r="I20" s="109"/>
      <c r="J20" s="109">
        <f t="shared" ref="J20:K20" si="2">J16</f>
        <v>50</v>
      </c>
      <c r="K20" s="109">
        <f t="shared" si="2"/>
        <v>50</v>
      </c>
      <c r="L20" s="109"/>
      <c r="M20" s="109">
        <f t="shared" ref="M20:Q20" si="3">M16</f>
        <v>50</v>
      </c>
      <c r="N20" s="109">
        <f t="shared" si="3"/>
        <v>50</v>
      </c>
      <c r="O20" s="109">
        <f t="shared" si="3"/>
        <v>0</v>
      </c>
      <c r="P20" s="109">
        <f t="shared" si="3"/>
        <v>0</v>
      </c>
      <c r="Q20" s="109">
        <f t="shared" si="3"/>
        <v>0</v>
      </c>
    </row>
    <row r="21" spans="1:17" s="31" customFormat="1" ht="38.25" x14ac:dyDescent="0.2">
      <c r="A21" s="107" t="s">
        <v>11</v>
      </c>
      <c r="B21" s="107" t="s">
        <v>165</v>
      </c>
      <c r="C21" s="107"/>
      <c r="D21" s="107" t="s">
        <v>61</v>
      </c>
      <c r="E21" s="107"/>
      <c r="F21" s="108"/>
      <c r="G21" s="108"/>
      <c r="H21" s="108"/>
      <c r="I21" s="108"/>
      <c r="J21" s="108"/>
      <c r="K21" s="108"/>
      <c r="L21" s="108"/>
      <c r="M21" s="108"/>
      <c r="N21" s="108"/>
      <c r="O21" s="108"/>
      <c r="P21" s="108"/>
      <c r="Q21" s="108"/>
    </row>
    <row r="22" spans="1:17" s="32" customFormat="1" ht="30" x14ac:dyDescent="0.25">
      <c r="A22" s="109"/>
      <c r="B22" s="109" t="s">
        <v>79</v>
      </c>
      <c r="C22" s="109"/>
      <c r="D22" s="109"/>
      <c r="E22" s="109">
        <f>H22+K22+N22+O22+P22+Q22</f>
        <v>50</v>
      </c>
      <c r="F22" s="110"/>
      <c r="G22" s="109">
        <v>50</v>
      </c>
      <c r="H22" s="109">
        <f>G22</f>
        <v>50</v>
      </c>
      <c r="I22" s="109"/>
      <c r="J22" s="109"/>
      <c r="K22" s="109"/>
      <c r="L22" s="109"/>
      <c r="M22" s="109"/>
      <c r="N22" s="109"/>
      <c r="O22" s="109"/>
      <c r="P22" s="109"/>
      <c r="Q22" s="109"/>
    </row>
    <row r="23" spans="1:17" s="32" customFormat="1" ht="45" x14ac:dyDescent="0.25">
      <c r="A23" s="109"/>
      <c r="B23" s="109" t="s">
        <v>80</v>
      </c>
      <c r="C23" s="109"/>
      <c r="D23" s="109"/>
      <c r="E23" s="109"/>
      <c r="F23" s="110"/>
      <c r="G23" s="109"/>
      <c r="H23" s="109"/>
      <c r="I23" s="110"/>
      <c r="J23" s="109"/>
      <c r="K23" s="109"/>
      <c r="L23" s="109"/>
      <c r="M23" s="109"/>
      <c r="N23" s="109"/>
      <c r="O23" s="109"/>
      <c r="P23" s="109"/>
      <c r="Q23" s="109"/>
    </row>
    <row r="24" spans="1:17" s="32" customFormat="1" ht="30" x14ac:dyDescent="0.25">
      <c r="A24" s="109"/>
      <c r="B24" s="109" t="s">
        <v>81</v>
      </c>
      <c r="C24" s="110"/>
      <c r="D24" s="110"/>
      <c r="E24" s="109"/>
      <c r="F24" s="109"/>
      <c r="G24" s="109"/>
      <c r="H24" s="109"/>
      <c r="I24" s="109"/>
      <c r="J24" s="109"/>
      <c r="K24" s="109"/>
      <c r="L24" s="109"/>
      <c r="M24" s="109"/>
      <c r="N24" s="109"/>
      <c r="O24" s="109"/>
      <c r="P24" s="109"/>
      <c r="Q24" s="109"/>
    </row>
    <row r="25" spans="1:17" s="32" customFormat="1" ht="15" x14ac:dyDescent="0.25">
      <c r="A25" s="109"/>
      <c r="B25" s="109" t="s">
        <v>82</v>
      </c>
      <c r="C25" s="110"/>
      <c r="D25" s="110"/>
      <c r="E25" s="109"/>
      <c r="F25" s="109"/>
      <c r="G25" s="109"/>
      <c r="H25" s="109"/>
      <c r="I25" s="109"/>
      <c r="J25" s="109"/>
      <c r="K25" s="109"/>
      <c r="L25" s="109"/>
      <c r="M25" s="109"/>
      <c r="N25" s="109"/>
      <c r="O25" s="109"/>
      <c r="P25" s="109"/>
      <c r="Q25" s="109"/>
    </row>
    <row r="26" spans="1:17" s="33" customFormat="1" ht="30" x14ac:dyDescent="0.2">
      <c r="A26" s="109"/>
      <c r="B26" s="109" t="s">
        <v>83</v>
      </c>
      <c r="C26" s="109"/>
      <c r="D26" s="109"/>
      <c r="E26" s="109">
        <f>SUM(E22:E25)</f>
        <v>50</v>
      </c>
      <c r="F26" s="110"/>
      <c r="G26" s="109">
        <f>G22</f>
        <v>50</v>
      </c>
      <c r="H26" s="109">
        <f t="shared" ref="H26" si="4">H22</f>
        <v>50</v>
      </c>
      <c r="I26" s="109"/>
      <c r="J26" s="109">
        <f t="shared" ref="J26:K26" si="5">J22</f>
        <v>0</v>
      </c>
      <c r="K26" s="109">
        <f t="shared" si="5"/>
        <v>0</v>
      </c>
      <c r="L26" s="109"/>
      <c r="M26" s="109">
        <f t="shared" ref="M26:Q26" si="6">M22</f>
        <v>0</v>
      </c>
      <c r="N26" s="109">
        <f t="shared" si="6"/>
        <v>0</v>
      </c>
      <c r="O26" s="109">
        <f t="shared" si="6"/>
        <v>0</v>
      </c>
      <c r="P26" s="109">
        <f t="shared" si="6"/>
        <v>0</v>
      </c>
      <c r="Q26" s="109">
        <f t="shared" si="6"/>
        <v>0</v>
      </c>
    </row>
    <row r="27" spans="1:17" s="31" customFormat="1" ht="51" x14ac:dyDescent="0.2">
      <c r="A27" s="107" t="s">
        <v>44</v>
      </c>
      <c r="B27" s="107" t="s">
        <v>166</v>
      </c>
      <c r="C27" s="107"/>
      <c r="D27" s="107" t="s">
        <v>61</v>
      </c>
      <c r="E27" s="107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</row>
    <row r="28" spans="1:17" s="32" customFormat="1" ht="30" x14ac:dyDescent="0.25">
      <c r="A28" s="109"/>
      <c r="B28" s="109" t="s">
        <v>79</v>
      </c>
      <c r="C28" s="109"/>
      <c r="D28" s="109"/>
      <c r="E28" s="109">
        <f>H28+K28+N28+O28+P28+Q28</f>
        <v>300</v>
      </c>
      <c r="F28" s="110"/>
      <c r="G28" s="109">
        <v>300</v>
      </c>
      <c r="H28" s="109">
        <f>G28</f>
        <v>300</v>
      </c>
      <c r="I28" s="109"/>
      <c r="J28" s="109"/>
      <c r="K28" s="109"/>
      <c r="L28" s="109"/>
      <c r="M28" s="109"/>
      <c r="N28" s="109"/>
      <c r="O28" s="109"/>
      <c r="P28" s="109"/>
      <c r="Q28" s="109"/>
    </row>
    <row r="29" spans="1:17" s="32" customFormat="1" ht="45" x14ac:dyDescent="0.25">
      <c r="A29" s="109"/>
      <c r="B29" s="109" t="s">
        <v>80</v>
      </c>
      <c r="C29" s="109"/>
      <c r="D29" s="109"/>
      <c r="E29" s="109"/>
      <c r="F29" s="110"/>
      <c r="G29" s="109"/>
      <c r="H29" s="109"/>
      <c r="I29" s="110"/>
      <c r="J29" s="109"/>
      <c r="K29" s="109"/>
      <c r="L29" s="109"/>
      <c r="M29" s="109"/>
      <c r="N29" s="109"/>
      <c r="O29" s="109"/>
      <c r="P29" s="109"/>
      <c r="Q29" s="109"/>
    </row>
    <row r="30" spans="1:17" s="32" customFormat="1" ht="30" x14ac:dyDescent="0.25">
      <c r="A30" s="109"/>
      <c r="B30" s="109" t="s">
        <v>81</v>
      </c>
      <c r="C30" s="110"/>
      <c r="D30" s="110"/>
      <c r="E30" s="109"/>
      <c r="F30" s="109"/>
      <c r="G30" s="109"/>
      <c r="H30" s="109"/>
      <c r="I30" s="109"/>
      <c r="J30" s="109"/>
      <c r="K30" s="109"/>
      <c r="L30" s="109"/>
      <c r="M30" s="109"/>
      <c r="N30" s="109"/>
      <c r="O30" s="109"/>
      <c r="P30" s="109"/>
      <c r="Q30" s="109"/>
    </row>
    <row r="31" spans="1:17" s="32" customFormat="1" ht="15" x14ac:dyDescent="0.25">
      <c r="A31" s="109"/>
      <c r="B31" s="109" t="s">
        <v>82</v>
      </c>
      <c r="C31" s="110"/>
      <c r="D31" s="110"/>
      <c r="E31" s="109"/>
      <c r="F31" s="109"/>
      <c r="G31" s="109"/>
      <c r="H31" s="109"/>
      <c r="I31" s="109"/>
      <c r="J31" s="109"/>
      <c r="K31" s="109"/>
      <c r="L31" s="109"/>
      <c r="M31" s="109"/>
      <c r="N31" s="109"/>
      <c r="O31" s="109"/>
      <c r="P31" s="109"/>
      <c r="Q31" s="109"/>
    </row>
    <row r="32" spans="1:17" s="33" customFormat="1" ht="30" x14ac:dyDescent="0.2">
      <c r="A32" s="109"/>
      <c r="B32" s="109" t="s">
        <v>83</v>
      </c>
      <c r="C32" s="109"/>
      <c r="D32" s="109"/>
      <c r="E32" s="109">
        <f>SUM(E28:E31)</f>
        <v>300</v>
      </c>
      <c r="F32" s="110"/>
      <c r="G32" s="109">
        <f>G28</f>
        <v>300</v>
      </c>
      <c r="H32" s="109">
        <f t="shared" ref="H32" si="7">H28</f>
        <v>300</v>
      </c>
      <c r="I32" s="109"/>
      <c r="J32" s="109">
        <f t="shared" ref="J32:K32" si="8">J28</f>
        <v>0</v>
      </c>
      <c r="K32" s="109">
        <f t="shared" si="8"/>
        <v>0</v>
      </c>
      <c r="L32" s="109"/>
      <c r="M32" s="109">
        <f t="shared" ref="M32:Q32" si="9">M28</f>
        <v>0</v>
      </c>
      <c r="N32" s="109">
        <f t="shared" si="9"/>
        <v>0</v>
      </c>
      <c r="O32" s="109">
        <f t="shared" si="9"/>
        <v>0</v>
      </c>
      <c r="P32" s="109">
        <f t="shared" si="9"/>
        <v>0</v>
      </c>
      <c r="Q32" s="109">
        <f t="shared" si="9"/>
        <v>0</v>
      </c>
    </row>
    <row r="33" spans="1:17" s="31" customFormat="1" ht="76.5" x14ac:dyDescent="0.2">
      <c r="A33" s="107" t="s">
        <v>46</v>
      </c>
      <c r="B33" s="107" t="s">
        <v>167</v>
      </c>
      <c r="C33" s="107"/>
      <c r="D33" s="107" t="s">
        <v>146</v>
      </c>
      <c r="E33" s="107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</row>
    <row r="34" spans="1:17" s="32" customFormat="1" ht="30" x14ac:dyDescent="0.25">
      <c r="A34" s="109"/>
      <c r="B34" s="109" t="s">
        <v>79</v>
      </c>
      <c r="C34" s="109"/>
      <c r="D34" s="109"/>
      <c r="E34" s="109">
        <f>H34+K34+N34+O34+P34+Q34</f>
        <v>0</v>
      </c>
      <c r="F34" s="110"/>
      <c r="G34" s="109">
        <v>0</v>
      </c>
      <c r="H34" s="109">
        <f>G34</f>
        <v>0</v>
      </c>
      <c r="I34" s="109"/>
      <c r="J34" s="109"/>
      <c r="K34" s="109"/>
      <c r="L34" s="109"/>
      <c r="M34" s="109"/>
      <c r="N34" s="109"/>
      <c r="O34" s="109"/>
      <c r="P34" s="109"/>
      <c r="Q34" s="109"/>
    </row>
    <row r="35" spans="1:17" s="32" customFormat="1" ht="45" x14ac:dyDescent="0.25">
      <c r="A35" s="109"/>
      <c r="B35" s="109" t="s">
        <v>80</v>
      </c>
      <c r="C35" s="109"/>
      <c r="D35" s="109"/>
      <c r="E35" s="109"/>
      <c r="F35" s="110"/>
      <c r="G35" s="109"/>
      <c r="H35" s="109"/>
      <c r="I35" s="110"/>
      <c r="J35" s="109"/>
      <c r="K35" s="109"/>
      <c r="L35" s="109"/>
      <c r="M35" s="109"/>
      <c r="N35" s="109"/>
      <c r="O35" s="109"/>
      <c r="P35" s="109"/>
      <c r="Q35" s="109"/>
    </row>
    <row r="36" spans="1:17" s="32" customFormat="1" ht="30" x14ac:dyDescent="0.25">
      <c r="A36" s="109"/>
      <c r="B36" s="109" t="s">
        <v>81</v>
      </c>
      <c r="C36" s="110"/>
      <c r="D36" s="110"/>
      <c r="E36" s="109"/>
      <c r="F36" s="109"/>
      <c r="G36" s="109"/>
      <c r="H36" s="109"/>
      <c r="I36" s="109"/>
      <c r="J36" s="109"/>
      <c r="K36" s="109"/>
      <c r="L36" s="109"/>
      <c r="M36" s="109"/>
      <c r="N36" s="109"/>
      <c r="O36" s="109"/>
      <c r="P36" s="109"/>
      <c r="Q36" s="109"/>
    </row>
    <row r="37" spans="1:17" s="32" customFormat="1" ht="15" x14ac:dyDescent="0.25">
      <c r="A37" s="109"/>
      <c r="B37" s="109" t="s">
        <v>82</v>
      </c>
      <c r="C37" s="110"/>
      <c r="D37" s="110"/>
      <c r="E37" s="109"/>
      <c r="F37" s="109"/>
      <c r="G37" s="109"/>
      <c r="H37" s="109"/>
      <c r="I37" s="109"/>
      <c r="J37" s="109"/>
      <c r="K37" s="109"/>
      <c r="L37" s="109"/>
      <c r="M37" s="109"/>
      <c r="N37" s="109"/>
      <c r="O37" s="109"/>
      <c r="P37" s="109"/>
      <c r="Q37" s="109"/>
    </row>
    <row r="38" spans="1:17" s="33" customFormat="1" ht="30" x14ac:dyDescent="0.2">
      <c r="A38" s="109"/>
      <c r="B38" s="109" t="s">
        <v>83</v>
      </c>
      <c r="C38" s="109"/>
      <c r="D38" s="109"/>
      <c r="E38" s="109">
        <f>SUM(E34:E37)</f>
        <v>0</v>
      </c>
      <c r="F38" s="110"/>
      <c r="G38" s="109">
        <f>G34</f>
        <v>0</v>
      </c>
      <c r="H38" s="109">
        <f t="shared" ref="H38" si="10">H34</f>
        <v>0</v>
      </c>
      <c r="I38" s="109"/>
      <c r="J38" s="109">
        <f t="shared" ref="J38:K38" si="11">J34</f>
        <v>0</v>
      </c>
      <c r="K38" s="109">
        <f t="shared" si="11"/>
        <v>0</v>
      </c>
      <c r="L38" s="109"/>
      <c r="M38" s="109">
        <f t="shared" ref="M38:Q38" si="12">M34</f>
        <v>0</v>
      </c>
      <c r="N38" s="109">
        <f t="shared" si="12"/>
        <v>0</v>
      </c>
      <c r="O38" s="109">
        <f t="shared" si="12"/>
        <v>0</v>
      </c>
      <c r="P38" s="109">
        <f t="shared" si="12"/>
        <v>0</v>
      </c>
      <c r="Q38" s="109">
        <f t="shared" si="12"/>
        <v>0</v>
      </c>
    </row>
    <row r="39" spans="1:17" s="31" customFormat="1" ht="63.75" x14ac:dyDescent="0.2">
      <c r="A39" s="107" t="s">
        <v>113</v>
      </c>
      <c r="B39" s="107" t="s">
        <v>168</v>
      </c>
      <c r="C39" s="107"/>
      <c r="D39" s="107" t="s">
        <v>148</v>
      </c>
      <c r="E39" s="107"/>
      <c r="F39" s="108"/>
      <c r="G39" s="108"/>
      <c r="H39" s="108"/>
      <c r="I39" s="108"/>
      <c r="J39" s="108"/>
      <c r="K39" s="108"/>
      <c r="L39" s="108"/>
      <c r="M39" s="108"/>
      <c r="N39" s="108"/>
      <c r="O39" s="108"/>
      <c r="P39" s="108"/>
      <c r="Q39" s="108"/>
    </row>
    <row r="40" spans="1:17" s="32" customFormat="1" ht="30" x14ac:dyDescent="0.25">
      <c r="A40" s="109"/>
      <c r="B40" s="109" t="s">
        <v>79</v>
      </c>
      <c r="C40" s="109"/>
      <c r="D40" s="109"/>
      <c r="E40" s="109">
        <f>H40+K40+N40+O40+P40+Q40</f>
        <v>0</v>
      </c>
      <c r="F40" s="110"/>
      <c r="G40" s="109">
        <v>0</v>
      </c>
      <c r="H40" s="109">
        <f>G40</f>
        <v>0</v>
      </c>
      <c r="I40" s="109"/>
      <c r="J40" s="109"/>
      <c r="K40" s="109"/>
      <c r="L40" s="109"/>
      <c r="M40" s="109"/>
      <c r="N40" s="109"/>
      <c r="O40" s="109"/>
      <c r="P40" s="109"/>
      <c r="Q40" s="109"/>
    </row>
    <row r="41" spans="1:17" s="32" customFormat="1" ht="45" x14ac:dyDescent="0.25">
      <c r="A41" s="109"/>
      <c r="B41" s="109" t="s">
        <v>80</v>
      </c>
      <c r="C41" s="109"/>
      <c r="D41" s="109"/>
      <c r="E41" s="109"/>
      <c r="F41" s="110"/>
      <c r="G41" s="109"/>
      <c r="H41" s="109"/>
      <c r="I41" s="110"/>
      <c r="J41" s="109"/>
      <c r="K41" s="109"/>
      <c r="L41" s="109"/>
      <c r="M41" s="109"/>
      <c r="N41" s="109"/>
      <c r="O41" s="109"/>
      <c r="P41" s="109"/>
      <c r="Q41" s="109"/>
    </row>
    <row r="42" spans="1:17" s="32" customFormat="1" ht="30" x14ac:dyDescent="0.25">
      <c r="A42" s="109"/>
      <c r="B42" s="109" t="s">
        <v>81</v>
      </c>
      <c r="C42" s="110"/>
      <c r="D42" s="110"/>
      <c r="E42" s="109"/>
      <c r="F42" s="109"/>
      <c r="G42" s="109"/>
      <c r="H42" s="109"/>
      <c r="I42" s="109"/>
      <c r="J42" s="109"/>
      <c r="K42" s="109"/>
      <c r="L42" s="109"/>
      <c r="M42" s="109"/>
      <c r="N42" s="109"/>
      <c r="O42" s="109"/>
      <c r="P42" s="109"/>
      <c r="Q42" s="109"/>
    </row>
    <row r="43" spans="1:17" s="32" customFormat="1" ht="15" x14ac:dyDescent="0.25">
      <c r="A43" s="109"/>
      <c r="B43" s="109" t="s">
        <v>82</v>
      </c>
      <c r="C43" s="110"/>
      <c r="D43" s="110"/>
      <c r="E43" s="109"/>
      <c r="F43" s="109"/>
      <c r="G43" s="109"/>
      <c r="H43" s="109"/>
      <c r="I43" s="109"/>
      <c r="J43" s="109"/>
      <c r="K43" s="109"/>
      <c r="L43" s="109"/>
      <c r="M43" s="109"/>
      <c r="N43" s="109"/>
      <c r="O43" s="109"/>
      <c r="P43" s="109"/>
      <c r="Q43" s="109"/>
    </row>
    <row r="44" spans="1:17" s="33" customFormat="1" ht="30" x14ac:dyDescent="0.2">
      <c r="A44" s="109"/>
      <c r="B44" s="109" t="s">
        <v>83</v>
      </c>
      <c r="C44" s="109"/>
      <c r="D44" s="109"/>
      <c r="E44" s="109">
        <f>SUM(E40:E43)</f>
        <v>0</v>
      </c>
      <c r="F44" s="110"/>
      <c r="G44" s="109">
        <f>G40</f>
        <v>0</v>
      </c>
      <c r="H44" s="109">
        <f t="shared" ref="H44" si="13">H40</f>
        <v>0</v>
      </c>
      <c r="I44" s="109"/>
      <c r="J44" s="109">
        <f t="shared" ref="J44:K44" si="14">J40</f>
        <v>0</v>
      </c>
      <c r="K44" s="109">
        <f t="shared" si="14"/>
        <v>0</v>
      </c>
      <c r="L44" s="109"/>
      <c r="M44" s="109">
        <f t="shared" ref="M44:Q44" si="15">M40</f>
        <v>0</v>
      </c>
      <c r="N44" s="109">
        <f t="shared" si="15"/>
        <v>0</v>
      </c>
      <c r="O44" s="109">
        <f t="shared" si="15"/>
        <v>0</v>
      </c>
      <c r="P44" s="109">
        <f t="shared" si="15"/>
        <v>0</v>
      </c>
      <c r="Q44" s="109">
        <f t="shared" si="15"/>
        <v>0</v>
      </c>
    </row>
    <row r="45" spans="1:17" ht="33.75" customHeight="1" x14ac:dyDescent="0.2">
      <c r="A45" s="107" t="s">
        <v>6</v>
      </c>
      <c r="B45" s="111" t="s">
        <v>116</v>
      </c>
      <c r="C45" s="111"/>
      <c r="D45" s="111"/>
      <c r="E45" s="111"/>
      <c r="F45" s="111"/>
      <c r="G45" s="111"/>
      <c r="H45" s="111"/>
      <c r="I45" s="111"/>
      <c r="J45" s="111"/>
      <c r="K45" s="111"/>
      <c r="L45" s="111"/>
      <c r="M45" s="111"/>
      <c r="N45" s="111"/>
      <c r="O45" s="111"/>
      <c r="P45" s="111"/>
      <c r="Q45" s="111"/>
    </row>
    <row r="46" spans="1:17" ht="165" customHeight="1" x14ac:dyDescent="0.2">
      <c r="A46" s="107" t="s">
        <v>47</v>
      </c>
      <c r="B46" s="112" t="s">
        <v>158</v>
      </c>
      <c r="C46" s="113"/>
      <c r="D46" s="112" t="s">
        <v>159</v>
      </c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113"/>
      <c r="P46" s="113"/>
      <c r="Q46" s="113"/>
    </row>
    <row r="47" spans="1:17" ht="63.75" x14ac:dyDescent="0.2">
      <c r="A47" s="107" t="s">
        <v>58</v>
      </c>
      <c r="B47" s="112" t="s">
        <v>75</v>
      </c>
      <c r="C47" s="113"/>
      <c r="D47" s="112" t="s">
        <v>159</v>
      </c>
      <c r="E47" s="113"/>
      <c r="F47" s="113"/>
      <c r="G47" s="113"/>
      <c r="H47" s="113"/>
      <c r="I47" s="113"/>
      <c r="J47" s="113"/>
      <c r="K47" s="113"/>
      <c r="L47" s="113"/>
      <c r="M47" s="113"/>
      <c r="N47" s="113"/>
      <c r="O47" s="113"/>
      <c r="P47" s="113"/>
      <c r="Q47" s="113"/>
    </row>
    <row r="48" spans="1:17" s="8" customFormat="1" ht="30" x14ac:dyDescent="0.25">
      <c r="A48" s="109"/>
      <c r="B48" s="109" t="s">
        <v>79</v>
      </c>
      <c r="C48" s="109"/>
      <c r="D48" s="109"/>
      <c r="E48" s="109">
        <f>H48+K48+N48+O48+P48+Q48</f>
        <v>2700</v>
      </c>
      <c r="F48" s="110"/>
      <c r="G48" s="109">
        <v>2700</v>
      </c>
      <c r="H48" s="109">
        <f>G48</f>
        <v>2700</v>
      </c>
      <c r="I48" s="109"/>
      <c r="J48" s="109"/>
      <c r="K48" s="109"/>
      <c r="L48" s="109"/>
      <c r="M48" s="109"/>
      <c r="N48" s="109"/>
      <c r="O48" s="109"/>
      <c r="P48" s="109"/>
      <c r="Q48" s="109"/>
    </row>
    <row r="49" spans="1:17" s="8" customFormat="1" ht="45" x14ac:dyDescent="0.25">
      <c r="A49" s="109"/>
      <c r="B49" s="109" t="s">
        <v>80</v>
      </c>
      <c r="C49" s="109"/>
      <c r="D49" s="109"/>
      <c r="E49" s="109"/>
      <c r="F49" s="110"/>
      <c r="G49" s="109"/>
      <c r="H49" s="109"/>
      <c r="I49" s="110"/>
      <c r="J49" s="109"/>
      <c r="K49" s="109"/>
      <c r="L49" s="109"/>
      <c r="M49" s="109"/>
      <c r="N49" s="109"/>
      <c r="O49" s="109"/>
      <c r="P49" s="109"/>
      <c r="Q49" s="109"/>
    </row>
    <row r="50" spans="1:17" s="8" customFormat="1" ht="30" x14ac:dyDescent="0.25">
      <c r="A50" s="109"/>
      <c r="B50" s="109" t="s">
        <v>81</v>
      </c>
      <c r="C50" s="110"/>
      <c r="D50" s="110"/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09"/>
      <c r="P50" s="109"/>
      <c r="Q50" s="109"/>
    </row>
    <row r="51" spans="1:17" s="8" customFormat="1" ht="15" x14ac:dyDescent="0.25">
      <c r="A51" s="109"/>
      <c r="B51" s="109" t="s">
        <v>82</v>
      </c>
      <c r="C51" s="110"/>
      <c r="D51" s="110"/>
      <c r="E51" s="109"/>
      <c r="F51" s="110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</row>
    <row r="52" spans="1:17" s="7" customFormat="1" ht="30" x14ac:dyDescent="0.2">
      <c r="A52" s="109"/>
      <c r="B52" s="109" t="s">
        <v>83</v>
      </c>
      <c r="C52" s="109"/>
      <c r="D52" s="109"/>
      <c r="E52" s="109">
        <f>SUM(E48:E51)</f>
        <v>2700</v>
      </c>
      <c r="F52" s="110"/>
      <c r="G52" s="109">
        <f>G48+G51</f>
        <v>2700</v>
      </c>
      <c r="H52" s="109">
        <f>H48+H51</f>
        <v>2700</v>
      </c>
      <c r="I52" s="109"/>
      <c r="J52" s="109">
        <f>J48+J51</f>
        <v>0</v>
      </c>
      <c r="K52" s="109">
        <f>K48+K51</f>
        <v>0</v>
      </c>
      <c r="L52" s="109"/>
      <c r="M52" s="109">
        <f>M48+M51</f>
        <v>0</v>
      </c>
      <c r="N52" s="109">
        <f>N48+N51</f>
        <v>0</v>
      </c>
      <c r="O52" s="109">
        <f>O48+O51</f>
        <v>0</v>
      </c>
      <c r="P52" s="109">
        <f>P48+P51</f>
        <v>0</v>
      </c>
      <c r="Q52" s="109">
        <f>Q48+Q51</f>
        <v>0</v>
      </c>
    </row>
    <row r="53" spans="1:17" ht="63.75" x14ac:dyDescent="0.2">
      <c r="A53" s="107" t="s">
        <v>59</v>
      </c>
      <c r="B53" s="112" t="s">
        <v>160</v>
      </c>
      <c r="C53" s="113"/>
      <c r="D53" s="112" t="s">
        <v>159</v>
      </c>
      <c r="E53" s="113"/>
      <c r="F53" s="113"/>
      <c r="G53" s="113"/>
      <c r="H53" s="113"/>
      <c r="I53" s="113"/>
      <c r="J53" s="113"/>
      <c r="K53" s="113"/>
      <c r="L53" s="113"/>
      <c r="M53" s="113"/>
      <c r="N53" s="113"/>
      <c r="O53" s="113"/>
      <c r="P53" s="113"/>
      <c r="Q53" s="113"/>
    </row>
    <row r="54" spans="1:17" s="8" customFormat="1" ht="30" x14ac:dyDescent="0.25">
      <c r="A54" s="109"/>
      <c r="B54" s="109" t="s">
        <v>79</v>
      </c>
      <c r="C54" s="109"/>
      <c r="D54" s="109"/>
      <c r="E54" s="109">
        <f>H54+K54+N54+O54+P54+Q54</f>
        <v>3300</v>
      </c>
      <c r="F54" s="110"/>
      <c r="G54" s="109"/>
      <c r="H54" s="109"/>
      <c r="I54" s="109"/>
      <c r="J54" s="109">
        <v>1400</v>
      </c>
      <c r="K54" s="109">
        <f>J54</f>
        <v>1400</v>
      </c>
      <c r="L54" s="109"/>
      <c r="M54" s="109">
        <v>1200</v>
      </c>
      <c r="N54" s="109">
        <f>M54</f>
        <v>1200</v>
      </c>
      <c r="O54" s="109">
        <v>700</v>
      </c>
      <c r="P54" s="109"/>
      <c r="Q54" s="109"/>
    </row>
    <row r="55" spans="1:17" s="8" customFormat="1" ht="45" x14ac:dyDescent="0.25">
      <c r="A55" s="109"/>
      <c r="B55" s="109" t="s">
        <v>80</v>
      </c>
      <c r="C55" s="109"/>
      <c r="D55" s="109"/>
      <c r="E55" s="109"/>
      <c r="F55" s="110"/>
      <c r="G55" s="109"/>
      <c r="H55" s="109"/>
      <c r="I55" s="110"/>
      <c r="J55" s="109"/>
      <c r="K55" s="109"/>
      <c r="L55" s="109"/>
      <c r="M55" s="109"/>
      <c r="N55" s="109"/>
      <c r="O55" s="109"/>
      <c r="P55" s="109"/>
      <c r="Q55" s="109"/>
    </row>
    <row r="56" spans="1:17" s="8" customFormat="1" ht="30" x14ac:dyDescent="0.25">
      <c r="A56" s="109"/>
      <c r="B56" s="109" t="s">
        <v>81</v>
      </c>
      <c r="C56" s="110"/>
      <c r="D56" s="110"/>
      <c r="E56" s="109"/>
      <c r="F56" s="109"/>
      <c r="G56" s="109"/>
      <c r="H56" s="109"/>
      <c r="I56" s="109"/>
      <c r="J56" s="109"/>
      <c r="K56" s="109"/>
      <c r="L56" s="109"/>
      <c r="M56" s="109"/>
      <c r="N56" s="109"/>
      <c r="O56" s="109"/>
      <c r="P56" s="109"/>
      <c r="Q56" s="109"/>
    </row>
    <row r="57" spans="1:17" s="8" customFormat="1" ht="15" x14ac:dyDescent="0.25">
      <c r="A57" s="109"/>
      <c r="B57" s="109" t="s">
        <v>82</v>
      </c>
      <c r="C57" s="110"/>
      <c r="D57" s="110"/>
      <c r="E57" s="109"/>
      <c r="F57" s="110"/>
      <c r="G57" s="109"/>
      <c r="H57" s="109"/>
      <c r="I57" s="109"/>
      <c r="J57" s="109"/>
      <c r="K57" s="109"/>
      <c r="L57" s="109"/>
      <c r="M57" s="109"/>
      <c r="N57" s="109"/>
      <c r="O57" s="109"/>
      <c r="P57" s="109"/>
      <c r="Q57" s="109"/>
    </row>
    <row r="58" spans="1:17" s="7" customFormat="1" ht="30" x14ac:dyDescent="0.2">
      <c r="A58" s="109"/>
      <c r="B58" s="109" t="s">
        <v>83</v>
      </c>
      <c r="C58" s="109"/>
      <c r="D58" s="109"/>
      <c r="E58" s="109">
        <f>SUM(E54:E57)</f>
        <v>3300</v>
      </c>
      <c r="F58" s="110"/>
      <c r="G58" s="109">
        <f>G54+G57</f>
        <v>0</v>
      </c>
      <c r="H58" s="109">
        <f>H54+H57</f>
        <v>0</v>
      </c>
      <c r="I58" s="109"/>
      <c r="J58" s="109">
        <f>J54+J57</f>
        <v>1400</v>
      </c>
      <c r="K58" s="109">
        <f>K54+K57</f>
        <v>1400</v>
      </c>
      <c r="L58" s="109"/>
      <c r="M58" s="109">
        <f>M54+M57</f>
        <v>1200</v>
      </c>
      <c r="N58" s="109">
        <f>N54+N57</f>
        <v>1200</v>
      </c>
      <c r="O58" s="109">
        <f>O54+O57</f>
        <v>700</v>
      </c>
      <c r="P58" s="109">
        <f>P54+P57</f>
        <v>0</v>
      </c>
      <c r="Q58" s="109">
        <f>Q54+Q57</f>
        <v>0</v>
      </c>
    </row>
    <row r="59" spans="1:17" ht="63.75" x14ac:dyDescent="0.2">
      <c r="A59" s="107" t="s">
        <v>60</v>
      </c>
      <c r="B59" s="112" t="s">
        <v>161</v>
      </c>
      <c r="C59" s="113"/>
      <c r="D59" s="112" t="s">
        <v>159</v>
      </c>
      <c r="E59" s="113"/>
      <c r="F59" s="113"/>
      <c r="G59" s="113"/>
      <c r="H59" s="113"/>
      <c r="I59" s="113"/>
      <c r="J59" s="113"/>
      <c r="K59" s="113"/>
      <c r="L59" s="113"/>
      <c r="M59" s="113"/>
      <c r="N59" s="113"/>
      <c r="O59" s="113"/>
      <c r="P59" s="113"/>
      <c r="Q59" s="113"/>
    </row>
    <row r="60" spans="1:17" s="8" customFormat="1" ht="30" x14ac:dyDescent="0.25">
      <c r="A60" s="109"/>
      <c r="B60" s="109" t="s">
        <v>79</v>
      </c>
      <c r="C60" s="109"/>
      <c r="D60" s="109"/>
      <c r="E60" s="109">
        <f>H60+K60+N60+O60+P60+Q60</f>
        <v>10900</v>
      </c>
      <c r="F60" s="110"/>
      <c r="G60" s="109"/>
      <c r="H60" s="109"/>
      <c r="I60" s="109"/>
      <c r="J60" s="109">
        <v>2400</v>
      </c>
      <c r="K60" s="109">
        <f>J60</f>
        <v>2400</v>
      </c>
      <c r="L60" s="109"/>
      <c r="M60" s="109">
        <v>2100</v>
      </c>
      <c r="N60" s="109">
        <f>M60</f>
        <v>2100</v>
      </c>
      <c r="O60" s="109">
        <v>3000</v>
      </c>
      <c r="P60" s="109">
        <v>1800</v>
      </c>
      <c r="Q60" s="109">
        <v>1600</v>
      </c>
    </row>
    <row r="61" spans="1:17" s="8" customFormat="1" ht="45" x14ac:dyDescent="0.25">
      <c r="A61" s="109"/>
      <c r="B61" s="109" t="s">
        <v>80</v>
      </c>
      <c r="C61" s="109"/>
      <c r="D61" s="109"/>
      <c r="E61" s="109"/>
      <c r="F61" s="110"/>
      <c r="G61" s="109"/>
      <c r="H61" s="109"/>
      <c r="I61" s="110"/>
      <c r="J61" s="109"/>
      <c r="K61" s="109"/>
      <c r="L61" s="109"/>
      <c r="M61" s="109"/>
      <c r="N61" s="109"/>
      <c r="O61" s="109"/>
      <c r="P61" s="109"/>
      <c r="Q61" s="109"/>
    </row>
    <row r="62" spans="1:17" s="8" customFormat="1" ht="30" x14ac:dyDescent="0.25">
      <c r="A62" s="109"/>
      <c r="B62" s="109" t="s">
        <v>81</v>
      </c>
      <c r="C62" s="110"/>
      <c r="D62" s="110"/>
      <c r="E62" s="109"/>
      <c r="F62" s="109"/>
      <c r="G62" s="109"/>
      <c r="H62" s="109"/>
      <c r="I62" s="109"/>
      <c r="J62" s="109"/>
      <c r="K62" s="109"/>
      <c r="L62" s="109"/>
      <c r="M62" s="109"/>
      <c r="N62" s="109"/>
      <c r="O62" s="109"/>
      <c r="P62" s="109"/>
      <c r="Q62" s="109"/>
    </row>
    <row r="63" spans="1:17" s="8" customFormat="1" ht="15" x14ac:dyDescent="0.25">
      <c r="A63" s="109"/>
      <c r="B63" s="109" t="s">
        <v>82</v>
      </c>
      <c r="C63" s="110"/>
      <c r="D63" s="110"/>
      <c r="E63" s="109"/>
      <c r="F63" s="110"/>
      <c r="G63" s="109"/>
      <c r="H63" s="109"/>
      <c r="I63" s="109"/>
      <c r="J63" s="109"/>
      <c r="K63" s="109"/>
      <c r="L63" s="109"/>
      <c r="M63" s="109"/>
      <c r="N63" s="109"/>
      <c r="O63" s="109"/>
      <c r="P63" s="109"/>
      <c r="Q63" s="109"/>
    </row>
    <row r="64" spans="1:17" s="7" customFormat="1" ht="30" x14ac:dyDescent="0.2">
      <c r="A64" s="109"/>
      <c r="B64" s="109" t="s">
        <v>83</v>
      </c>
      <c r="C64" s="109"/>
      <c r="D64" s="109"/>
      <c r="E64" s="109">
        <f>SUM(E60:E63)</f>
        <v>10900</v>
      </c>
      <c r="F64" s="110"/>
      <c r="G64" s="109">
        <f>G60+G63</f>
        <v>0</v>
      </c>
      <c r="H64" s="109">
        <f>H60+H63</f>
        <v>0</v>
      </c>
      <c r="I64" s="109"/>
      <c r="J64" s="109">
        <f>J60+J63</f>
        <v>2400</v>
      </c>
      <c r="K64" s="109">
        <f>K60+K63</f>
        <v>2400</v>
      </c>
      <c r="L64" s="109"/>
      <c r="M64" s="109">
        <f>M60+M63</f>
        <v>2100</v>
      </c>
      <c r="N64" s="109">
        <f>N60+N63</f>
        <v>2100</v>
      </c>
      <c r="O64" s="109">
        <f>O60+O63</f>
        <v>3000</v>
      </c>
      <c r="P64" s="109">
        <f>P60+P63</f>
        <v>1800</v>
      </c>
      <c r="Q64" s="109">
        <f>Q60+Q63</f>
        <v>1600</v>
      </c>
    </row>
    <row r="65" spans="1:17" ht="76.5" x14ac:dyDescent="0.2">
      <c r="A65" s="107" t="s">
        <v>62</v>
      </c>
      <c r="B65" s="112" t="s">
        <v>66</v>
      </c>
      <c r="C65" s="113"/>
      <c r="D65" s="112" t="s">
        <v>159</v>
      </c>
      <c r="E65" s="113"/>
      <c r="F65" s="113"/>
      <c r="G65" s="113"/>
      <c r="H65" s="113"/>
      <c r="I65" s="113"/>
      <c r="J65" s="113"/>
      <c r="K65" s="113"/>
      <c r="L65" s="113"/>
      <c r="M65" s="113"/>
      <c r="N65" s="113"/>
      <c r="O65" s="113"/>
      <c r="P65" s="113"/>
      <c r="Q65" s="113"/>
    </row>
    <row r="66" spans="1:17" s="8" customFormat="1" ht="30" x14ac:dyDescent="0.25">
      <c r="A66" s="109"/>
      <c r="B66" s="109" t="s">
        <v>79</v>
      </c>
      <c r="C66" s="109"/>
      <c r="D66" s="109"/>
      <c r="E66" s="109">
        <f>H66+K66+N66+O66+P66+Q66</f>
        <v>1500</v>
      </c>
      <c r="F66" s="110"/>
      <c r="G66" s="109"/>
      <c r="H66" s="109"/>
      <c r="I66" s="109"/>
      <c r="J66" s="109">
        <v>500</v>
      </c>
      <c r="K66" s="109">
        <f>J66</f>
        <v>500</v>
      </c>
      <c r="L66" s="109"/>
      <c r="M66" s="109">
        <v>500</v>
      </c>
      <c r="N66" s="109">
        <f>M66</f>
        <v>500</v>
      </c>
      <c r="O66" s="109">
        <v>500</v>
      </c>
      <c r="P66" s="109"/>
      <c r="Q66" s="109"/>
    </row>
    <row r="67" spans="1:17" s="8" customFormat="1" ht="45" x14ac:dyDescent="0.25">
      <c r="A67" s="109"/>
      <c r="B67" s="109" t="s">
        <v>80</v>
      </c>
      <c r="C67" s="109"/>
      <c r="D67" s="109"/>
      <c r="E67" s="109"/>
      <c r="F67" s="110"/>
      <c r="G67" s="109"/>
      <c r="H67" s="109"/>
      <c r="I67" s="110"/>
      <c r="J67" s="109"/>
      <c r="K67" s="109"/>
      <c r="L67" s="109"/>
      <c r="M67" s="109"/>
      <c r="N67" s="109"/>
      <c r="O67" s="109"/>
      <c r="P67" s="109"/>
      <c r="Q67" s="109"/>
    </row>
    <row r="68" spans="1:17" s="8" customFormat="1" ht="30" x14ac:dyDescent="0.25">
      <c r="A68" s="109"/>
      <c r="B68" s="109" t="s">
        <v>81</v>
      </c>
      <c r="C68" s="110"/>
      <c r="D68" s="110"/>
      <c r="E68" s="109"/>
      <c r="F68" s="109"/>
      <c r="G68" s="109"/>
      <c r="H68" s="109"/>
      <c r="I68" s="109"/>
      <c r="J68" s="109"/>
      <c r="K68" s="109"/>
      <c r="L68" s="109"/>
      <c r="M68" s="109"/>
      <c r="N68" s="109"/>
      <c r="O68" s="109"/>
      <c r="P68" s="109"/>
      <c r="Q68" s="109"/>
    </row>
    <row r="69" spans="1:17" s="8" customFormat="1" ht="15" x14ac:dyDescent="0.25">
      <c r="A69" s="109"/>
      <c r="B69" s="109" t="s">
        <v>82</v>
      </c>
      <c r="C69" s="110"/>
      <c r="D69" s="110"/>
      <c r="E69" s="109"/>
      <c r="F69" s="110"/>
      <c r="G69" s="109"/>
      <c r="H69" s="109"/>
      <c r="I69" s="109"/>
      <c r="J69" s="109"/>
      <c r="K69" s="109"/>
      <c r="L69" s="109"/>
      <c r="M69" s="109"/>
      <c r="N69" s="109"/>
      <c r="O69" s="109"/>
      <c r="P69" s="109"/>
      <c r="Q69" s="109"/>
    </row>
    <row r="70" spans="1:17" s="7" customFormat="1" ht="30" x14ac:dyDescent="0.2">
      <c r="A70" s="109"/>
      <c r="B70" s="109" t="s">
        <v>83</v>
      </c>
      <c r="C70" s="109"/>
      <c r="D70" s="109"/>
      <c r="E70" s="109">
        <f>SUM(E66:E69)</f>
        <v>1500</v>
      </c>
      <c r="F70" s="110"/>
      <c r="G70" s="109">
        <f>G66+G69</f>
        <v>0</v>
      </c>
      <c r="H70" s="109">
        <f>H66+H69</f>
        <v>0</v>
      </c>
      <c r="I70" s="109"/>
      <c r="J70" s="109">
        <f>J66+J69</f>
        <v>500</v>
      </c>
      <c r="K70" s="109">
        <f>K66+K69</f>
        <v>500</v>
      </c>
      <c r="L70" s="109"/>
      <c r="M70" s="109">
        <f>M66+M69</f>
        <v>500</v>
      </c>
      <c r="N70" s="109">
        <f>N66+N69</f>
        <v>500</v>
      </c>
      <c r="O70" s="109">
        <f>O66+O69</f>
        <v>500</v>
      </c>
      <c r="P70" s="109">
        <f>P66+P69</f>
        <v>0</v>
      </c>
      <c r="Q70" s="109">
        <f>Q66+Q69</f>
        <v>0</v>
      </c>
    </row>
    <row r="71" spans="1:17" ht="63.75" x14ac:dyDescent="0.2">
      <c r="A71" s="107" t="s">
        <v>63</v>
      </c>
      <c r="B71" s="112" t="s">
        <v>77</v>
      </c>
      <c r="C71" s="113"/>
      <c r="D71" s="112" t="s">
        <v>159</v>
      </c>
      <c r="E71" s="113"/>
      <c r="F71" s="113"/>
      <c r="G71" s="113"/>
      <c r="H71" s="113"/>
      <c r="I71" s="113"/>
      <c r="J71" s="113"/>
      <c r="K71" s="113"/>
      <c r="L71" s="113"/>
      <c r="M71" s="113"/>
      <c r="N71" s="113"/>
      <c r="O71" s="113"/>
      <c r="P71" s="113"/>
      <c r="Q71" s="113"/>
    </row>
    <row r="72" spans="1:17" s="8" customFormat="1" ht="30" x14ac:dyDescent="0.25">
      <c r="A72" s="109"/>
      <c r="B72" s="109" t="s">
        <v>79</v>
      </c>
      <c r="C72" s="109"/>
      <c r="D72" s="109"/>
      <c r="E72" s="109">
        <f>H72+K72+N72+O72+P72+Q72</f>
        <v>1500</v>
      </c>
      <c r="F72" s="110"/>
      <c r="G72" s="109"/>
      <c r="H72" s="109"/>
      <c r="I72" s="109"/>
      <c r="J72" s="109">
        <v>500</v>
      </c>
      <c r="K72" s="109">
        <f>J72</f>
        <v>500</v>
      </c>
      <c r="L72" s="109"/>
      <c r="M72" s="109">
        <v>500</v>
      </c>
      <c r="N72" s="109">
        <f>M72</f>
        <v>500</v>
      </c>
      <c r="O72" s="109">
        <v>500</v>
      </c>
      <c r="P72" s="109"/>
      <c r="Q72" s="109"/>
    </row>
    <row r="73" spans="1:17" s="8" customFormat="1" ht="45" x14ac:dyDescent="0.25">
      <c r="A73" s="109"/>
      <c r="B73" s="109" t="s">
        <v>80</v>
      </c>
      <c r="C73" s="109"/>
      <c r="D73" s="109"/>
      <c r="E73" s="109"/>
      <c r="F73" s="110"/>
      <c r="G73" s="109"/>
      <c r="H73" s="109"/>
      <c r="I73" s="110"/>
      <c r="J73" s="109"/>
      <c r="K73" s="109"/>
      <c r="L73" s="109"/>
      <c r="M73" s="109"/>
      <c r="N73" s="109"/>
      <c r="O73" s="109"/>
      <c r="P73" s="109"/>
      <c r="Q73" s="109"/>
    </row>
    <row r="74" spans="1:17" s="8" customFormat="1" ht="30" x14ac:dyDescent="0.25">
      <c r="A74" s="109"/>
      <c r="B74" s="109" t="s">
        <v>81</v>
      </c>
      <c r="C74" s="110"/>
      <c r="D74" s="110"/>
      <c r="E74" s="109"/>
      <c r="F74" s="109"/>
      <c r="G74" s="109"/>
      <c r="H74" s="109"/>
      <c r="I74" s="109"/>
      <c r="J74" s="109"/>
      <c r="K74" s="109"/>
      <c r="L74" s="109"/>
      <c r="M74" s="109"/>
      <c r="N74" s="109"/>
      <c r="O74" s="109"/>
      <c r="P74" s="109"/>
      <c r="Q74" s="109"/>
    </row>
    <row r="75" spans="1:17" s="8" customFormat="1" ht="15" x14ac:dyDescent="0.25">
      <c r="A75" s="109"/>
      <c r="B75" s="109" t="s">
        <v>82</v>
      </c>
      <c r="C75" s="110"/>
      <c r="D75" s="110"/>
      <c r="E75" s="109"/>
      <c r="F75" s="110"/>
      <c r="G75" s="109"/>
      <c r="H75" s="109"/>
      <c r="I75" s="109"/>
      <c r="J75" s="109"/>
      <c r="K75" s="109"/>
      <c r="L75" s="109"/>
      <c r="M75" s="109"/>
      <c r="N75" s="109"/>
      <c r="O75" s="109"/>
      <c r="P75" s="109"/>
      <c r="Q75" s="109"/>
    </row>
    <row r="76" spans="1:17" s="7" customFormat="1" ht="30" x14ac:dyDescent="0.2">
      <c r="A76" s="109"/>
      <c r="B76" s="109" t="s">
        <v>83</v>
      </c>
      <c r="C76" s="109"/>
      <c r="D76" s="109"/>
      <c r="E76" s="109">
        <f>SUM(E72:E75)</f>
        <v>1500</v>
      </c>
      <c r="F76" s="110"/>
      <c r="G76" s="109">
        <f>G72+G75</f>
        <v>0</v>
      </c>
      <c r="H76" s="109">
        <f>H72+H75</f>
        <v>0</v>
      </c>
      <c r="I76" s="109"/>
      <c r="J76" s="109">
        <f>J72+J75</f>
        <v>500</v>
      </c>
      <c r="K76" s="109">
        <f>K72+K75</f>
        <v>500</v>
      </c>
      <c r="L76" s="109"/>
      <c r="M76" s="109">
        <f>M72+M75</f>
        <v>500</v>
      </c>
      <c r="N76" s="109">
        <f>N72+N75</f>
        <v>500</v>
      </c>
      <c r="O76" s="109">
        <f>O72+O75</f>
        <v>500</v>
      </c>
      <c r="P76" s="109">
        <f>P72+P75</f>
        <v>0</v>
      </c>
      <c r="Q76" s="109">
        <f>Q72+Q75</f>
        <v>0</v>
      </c>
    </row>
    <row r="77" spans="1:17" ht="173.25" customHeight="1" x14ac:dyDescent="0.2">
      <c r="A77" s="107" t="s">
        <v>48</v>
      </c>
      <c r="B77" s="107" t="s">
        <v>151</v>
      </c>
      <c r="C77" s="107"/>
      <c r="D77" s="107" t="s">
        <v>152</v>
      </c>
      <c r="E77" s="107"/>
      <c r="F77" s="108"/>
      <c r="G77" s="108"/>
      <c r="H77" s="108"/>
      <c r="I77" s="108"/>
      <c r="J77" s="108"/>
      <c r="K77" s="108"/>
      <c r="L77" s="108"/>
      <c r="M77" s="108"/>
      <c r="N77" s="108"/>
      <c r="O77" s="108"/>
      <c r="P77" s="108"/>
      <c r="Q77" s="108"/>
    </row>
    <row r="78" spans="1:17" customFormat="1" ht="30" x14ac:dyDescent="0.25">
      <c r="A78" s="109"/>
      <c r="B78" s="109" t="s">
        <v>79</v>
      </c>
      <c r="C78" s="109"/>
      <c r="D78" s="109"/>
      <c r="E78" s="109">
        <f>H78+K78+N78+O78+P78+Q78</f>
        <v>4200</v>
      </c>
      <c r="F78" s="110"/>
      <c r="G78" s="109">
        <f>80*8</f>
        <v>640</v>
      </c>
      <c r="H78" s="109">
        <f>G78</f>
        <v>640</v>
      </c>
      <c r="I78" s="109"/>
      <c r="J78" s="109">
        <f>80*8</f>
        <v>640</v>
      </c>
      <c r="K78" s="109">
        <f>J78</f>
        <v>640</v>
      </c>
      <c r="L78" s="109"/>
      <c r="M78" s="109">
        <f>90*8</f>
        <v>720</v>
      </c>
      <c r="N78" s="109">
        <f>M78</f>
        <v>720</v>
      </c>
      <c r="O78" s="109">
        <f>110*8</f>
        <v>880</v>
      </c>
      <c r="P78" s="109">
        <f>90*8</f>
        <v>720</v>
      </c>
      <c r="Q78" s="109">
        <f>75*8</f>
        <v>600</v>
      </c>
    </row>
    <row r="79" spans="1:17" customFormat="1" ht="45" x14ac:dyDescent="0.25">
      <c r="A79" s="109"/>
      <c r="B79" s="109" t="s">
        <v>80</v>
      </c>
      <c r="C79" s="109"/>
      <c r="D79" s="109"/>
      <c r="E79" s="109"/>
      <c r="F79" s="110"/>
      <c r="G79" s="109"/>
      <c r="H79" s="109"/>
      <c r="I79" s="110"/>
      <c r="J79" s="109"/>
      <c r="K79" s="109"/>
      <c r="L79" s="109"/>
      <c r="M79" s="109"/>
      <c r="N79" s="109"/>
      <c r="O79" s="109"/>
      <c r="P79" s="109"/>
      <c r="Q79" s="109"/>
    </row>
    <row r="80" spans="1:17" customFormat="1" ht="30" x14ac:dyDescent="0.25">
      <c r="A80" s="109"/>
      <c r="B80" s="109" t="s">
        <v>81</v>
      </c>
      <c r="C80" s="110"/>
      <c r="D80" s="110"/>
      <c r="E80" s="109"/>
      <c r="F80" s="109"/>
      <c r="G80" s="109"/>
      <c r="H80" s="109"/>
      <c r="I80" s="109"/>
      <c r="J80" s="109"/>
      <c r="K80" s="109"/>
      <c r="L80" s="109"/>
      <c r="M80" s="109"/>
      <c r="N80" s="109"/>
      <c r="O80" s="109"/>
      <c r="P80" s="109"/>
      <c r="Q80" s="109"/>
    </row>
    <row r="81" spans="1:17" customFormat="1" ht="15" x14ac:dyDescent="0.25">
      <c r="A81" s="109"/>
      <c r="B81" s="109" t="s">
        <v>82</v>
      </c>
      <c r="C81" s="110"/>
      <c r="D81" s="110"/>
      <c r="E81" s="109">
        <f>H81+K81+N81+O81+P81+Q81</f>
        <v>680</v>
      </c>
      <c r="F81" s="110"/>
      <c r="G81" s="109">
        <f>25*8</f>
        <v>200</v>
      </c>
      <c r="H81" s="109">
        <f>G81</f>
        <v>200</v>
      </c>
      <c r="I81" s="109"/>
      <c r="J81" s="109">
        <f>30*8</f>
        <v>240</v>
      </c>
      <c r="K81" s="109">
        <f>J81</f>
        <v>240</v>
      </c>
      <c r="L81" s="109"/>
      <c r="M81" s="109">
        <f>30*8</f>
        <v>240</v>
      </c>
      <c r="N81" s="109">
        <f>M81</f>
        <v>240</v>
      </c>
      <c r="O81" s="109"/>
      <c r="P81" s="109"/>
      <c r="Q81" s="109"/>
    </row>
    <row r="82" spans="1:17" s="7" customFormat="1" ht="30" x14ac:dyDescent="0.2">
      <c r="A82" s="109"/>
      <c r="B82" s="109" t="s">
        <v>83</v>
      </c>
      <c r="C82" s="109"/>
      <c r="D82" s="109"/>
      <c r="E82" s="109">
        <f>SUM(E78:E81)</f>
        <v>4880</v>
      </c>
      <c r="F82" s="110"/>
      <c r="G82" s="109">
        <f>G78+G81</f>
        <v>840</v>
      </c>
      <c r="H82" s="109">
        <f>H78+H81</f>
        <v>840</v>
      </c>
      <c r="I82" s="109"/>
      <c r="J82" s="109">
        <f>J78+J81</f>
        <v>880</v>
      </c>
      <c r="K82" s="109">
        <f>K78+K81</f>
        <v>880</v>
      </c>
      <c r="L82" s="109"/>
      <c r="M82" s="109">
        <f>M78+M81</f>
        <v>960</v>
      </c>
      <c r="N82" s="109">
        <f>N78+N81</f>
        <v>960</v>
      </c>
      <c r="O82" s="109">
        <f>O78+O81</f>
        <v>880</v>
      </c>
      <c r="P82" s="109">
        <f>P78+P81</f>
        <v>720</v>
      </c>
      <c r="Q82" s="109">
        <f>Q78+Q81</f>
        <v>600</v>
      </c>
    </row>
    <row r="83" spans="1:17" s="31" customFormat="1" ht="63.75" x14ac:dyDescent="0.2">
      <c r="A83" s="107" t="s">
        <v>49</v>
      </c>
      <c r="B83" s="112" t="s">
        <v>153</v>
      </c>
      <c r="C83" s="113"/>
      <c r="D83" s="112" t="s">
        <v>154</v>
      </c>
      <c r="E83" s="113"/>
      <c r="F83" s="113"/>
      <c r="G83" s="113"/>
      <c r="H83" s="113"/>
      <c r="I83" s="113"/>
      <c r="J83" s="113"/>
      <c r="K83" s="113"/>
      <c r="L83" s="113"/>
      <c r="M83" s="113"/>
      <c r="N83" s="113"/>
      <c r="O83" s="114"/>
      <c r="P83" s="114"/>
      <c r="Q83" s="114"/>
    </row>
    <row r="84" spans="1:17" ht="68.25" customHeight="1" x14ac:dyDescent="0.2">
      <c r="A84" s="107" t="s">
        <v>76</v>
      </c>
      <c r="B84" s="112" t="s">
        <v>155</v>
      </c>
      <c r="C84" s="113"/>
      <c r="D84" s="112" t="s">
        <v>154</v>
      </c>
      <c r="E84" s="113"/>
      <c r="F84" s="113"/>
      <c r="G84" s="113"/>
      <c r="H84" s="113"/>
      <c r="I84" s="113"/>
      <c r="J84" s="113"/>
      <c r="K84" s="113"/>
      <c r="L84" s="113"/>
      <c r="M84" s="113"/>
      <c r="N84" s="113"/>
      <c r="O84" s="113"/>
      <c r="P84" s="113"/>
      <c r="Q84" s="113"/>
    </row>
    <row r="85" spans="1:17" s="8" customFormat="1" ht="30" x14ac:dyDescent="0.25">
      <c r="A85" s="109"/>
      <c r="B85" s="109" t="s">
        <v>79</v>
      </c>
      <c r="C85" s="109"/>
      <c r="D85" s="109"/>
      <c r="E85" s="109">
        <f>H85+K85+N85+O85+P85+Q85</f>
        <v>3870</v>
      </c>
      <c r="F85" s="110"/>
      <c r="G85" s="109">
        <v>1220</v>
      </c>
      <c r="H85" s="109">
        <f>G85</f>
        <v>1220</v>
      </c>
      <c r="I85" s="109"/>
      <c r="J85" s="109">
        <v>1300</v>
      </c>
      <c r="K85" s="109">
        <f>J85</f>
        <v>1300</v>
      </c>
      <c r="L85" s="109"/>
      <c r="M85" s="109">
        <f>1350</f>
        <v>1350</v>
      </c>
      <c r="N85" s="109">
        <f>M85</f>
        <v>1350</v>
      </c>
      <c r="O85" s="109"/>
      <c r="P85" s="109"/>
      <c r="Q85" s="109"/>
    </row>
    <row r="86" spans="1:17" s="8" customFormat="1" ht="45" x14ac:dyDescent="0.25">
      <c r="A86" s="109"/>
      <c r="B86" s="109" t="s">
        <v>80</v>
      </c>
      <c r="C86" s="109"/>
      <c r="D86" s="109"/>
      <c r="E86" s="109"/>
      <c r="F86" s="110"/>
      <c r="G86" s="109"/>
      <c r="H86" s="109"/>
      <c r="I86" s="110"/>
      <c r="J86" s="109"/>
      <c r="K86" s="109"/>
      <c r="L86" s="109"/>
      <c r="M86" s="109"/>
      <c r="N86" s="109"/>
      <c r="O86" s="109"/>
      <c r="P86" s="109"/>
      <c r="Q86" s="109"/>
    </row>
    <row r="87" spans="1:17" s="8" customFormat="1" ht="30" x14ac:dyDescent="0.25">
      <c r="A87" s="109"/>
      <c r="B87" s="109" t="s">
        <v>81</v>
      </c>
      <c r="C87" s="110"/>
      <c r="D87" s="110"/>
      <c r="E87" s="109"/>
      <c r="F87" s="109"/>
      <c r="G87" s="109"/>
      <c r="H87" s="109"/>
      <c r="I87" s="109"/>
      <c r="J87" s="109"/>
      <c r="K87" s="109"/>
      <c r="L87" s="109"/>
      <c r="M87" s="109"/>
      <c r="N87" s="109"/>
      <c r="O87" s="109"/>
      <c r="P87" s="109"/>
      <c r="Q87" s="109"/>
    </row>
    <row r="88" spans="1:17" s="8" customFormat="1" ht="15" x14ac:dyDescent="0.25">
      <c r="A88" s="109"/>
      <c r="B88" s="109" t="s">
        <v>82</v>
      </c>
      <c r="C88" s="110"/>
      <c r="D88" s="110"/>
      <c r="E88" s="109">
        <f>H88+K88+N88+O88+P88+Q88</f>
        <v>387</v>
      </c>
      <c r="F88" s="110"/>
      <c r="G88" s="109">
        <f>G85*10%</f>
        <v>122</v>
      </c>
      <c r="H88" s="109">
        <f>G88</f>
        <v>122</v>
      </c>
      <c r="I88" s="109"/>
      <c r="J88" s="109">
        <f>J85*10%</f>
        <v>130</v>
      </c>
      <c r="K88" s="109">
        <f>J88</f>
        <v>130</v>
      </c>
      <c r="L88" s="109"/>
      <c r="M88" s="109">
        <f>M85*10%</f>
        <v>135</v>
      </c>
      <c r="N88" s="109">
        <f>M88</f>
        <v>135</v>
      </c>
      <c r="O88" s="109"/>
      <c r="P88" s="109"/>
      <c r="Q88" s="109"/>
    </row>
    <row r="89" spans="1:17" s="7" customFormat="1" ht="30" x14ac:dyDescent="0.2">
      <c r="A89" s="109"/>
      <c r="B89" s="109" t="s">
        <v>83</v>
      </c>
      <c r="C89" s="109"/>
      <c r="D89" s="109"/>
      <c r="E89" s="109">
        <f>SUM(E85:E88)</f>
        <v>4257</v>
      </c>
      <c r="F89" s="110"/>
      <c r="G89" s="109">
        <f>G85+G88</f>
        <v>1342</v>
      </c>
      <c r="H89" s="109">
        <f>H85+H88</f>
        <v>1342</v>
      </c>
      <c r="I89" s="109"/>
      <c r="J89" s="109">
        <f>J85+J88</f>
        <v>1430</v>
      </c>
      <c r="K89" s="109">
        <f>K85+K88</f>
        <v>1430</v>
      </c>
      <c r="L89" s="109"/>
      <c r="M89" s="109">
        <f>M85+M88</f>
        <v>1485</v>
      </c>
      <c r="N89" s="109">
        <f>N85+N88</f>
        <v>1485</v>
      </c>
      <c r="O89" s="109">
        <f>O85+O88</f>
        <v>0</v>
      </c>
      <c r="P89" s="109">
        <f>P85+P88</f>
        <v>0</v>
      </c>
      <c r="Q89" s="109">
        <f>Q85+Q88</f>
        <v>0</v>
      </c>
    </row>
    <row r="90" spans="1:17" s="7" customFormat="1" ht="33" customHeight="1" x14ac:dyDescent="0.2">
      <c r="A90" s="107" t="s">
        <v>169</v>
      </c>
      <c r="B90" s="111" t="s">
        <v>117</v>
      </c>
      <c r="C90" s="111"/>
      <c r="D90" s="111"/>
      <c r="E90" s="111"/>
      <c r="F90" s="111"/>
      <c r="G90" s="111"/>
      <c r="H90" s="111"/>
      <c r="I90" s="111"/>
      <c r="J90" s="111"/>
      <c r="K90" s="111"/>
      <c r="L90" s="111"/>
      <c r="M90" s="111"/>
      <c r="N90" s="111"/>
      <c r="O90" s="111"/>
      <c r="P90" s="111"/>
      <c r="Q90" s="111"/>
    </row>
    <row r="91" spans="1:17" ht="38.25" x14ac:dyDescent="0.2">
      <c r="A91" s="107" t="s">
        <v>171</v>
      </c>
      <c r="B91" s="112" t="s">
        <v>172</v>
      </c>
      <c r="C91" s="113"/>
      <c r="D91" s="112" t="s">
        <v>174</v>
      </c>
      <c r="E91" s="113"/>
      <c r="F91" s="113"/>
      <c r="G91" s="113"/>
      <c r="H91" s="113"/>
      <c r="I91" s="113"/>
      <c r="J91" s="113"/>
      <c r="K91" s="113"/>
      <c r="L91" s="113"/>
      <c r="M91" s="113"/>
      <c r="N91" s="113"/>
      <c r="O91" s="113"/>
      <c r="P91" s="113"/>
      <c r="Q91" s="113"/>
    </row>
    <row r="92" spans="1:17" ht="76.5" x14ac:dyDescent="0.2">
      <c r="A92" s="107" t="s">
        <v>173</v>
      </c>
      <c r="B92" s="112" t="s">
        <v>184</v>
      </c>
      <c r="C92" s="113"/>
      <c r="D92" s="112" t="s">
        <v>174</v>
      </c>
      <c r="E92" s="113"/>
      <c r="F92" s="113"/>
      <c r="G92" s="113"/>
      <c r="H92" s="113"/>
      <c r="I92" s="113"/>
      <c r="J92" s="113"/>
      <c r="K92" s="113"/>
      <c r="L92" s="113"/>
      <c r="M92" s="113"/>
      <c r="N92" s="113"/>
      <c r="O92" s="113"/>
      <c r="P92" s="113"/>
      <c r="Q92" s="113"/>
    </row>
    <row r="93" spans="1:17" s="8" customFormat="1" ht="30" x14ac:dyDescent="0.25">
      <c r="A93" s="109"/>
      <c r="B93" s="109" t="s">
        <v>79</v>
      </c>
      <c r="C93" s="109"/>
      <c r="D93" s="109"/>
      <c r="E93" s="109">
        <f>H93+K93+N93+O93+P93+Q93</f>
        <v>3055</v>
      </c>
      <c r="F93" s="110"/>
      <c r="G93" s="109">
        <v>855</v>
      </c>
      <c r="H93" s="109">
        <f>G93</f>
        <v>855</v>
      </c>
      <c r="I93" s="109"/>
      <c r="J93" s="109">
        <v>1100</v>
      </c>
      <c r="K93" s="109">
        <f>J93</f>
        <v>1100</v>
      </c>
      <c r="L93" s="109"/>
      <c r="M93" s="109">
        <v>1100</v>
      </c>
      <c r="N93" s="109">
        <f>M93</f>
        <v>1100</v>
      </c>
      <c r="O93" s="109"/>
      <c r="P93" s="109"/>
      <c r="Q93" s="109"/>
    </row>
    <row r="94" spans="1:17" s="8" customFormat="1" ht="45" x14ac:dyDescent="0.25">
      <c r="A94" s="109"/>
      <c r="B94" s="109" t="s">
        <v>80</v>
      </c>
      <c r="C94" s="109"/>
      <c r="D94" s="109"/>
      <c r="E94" s="109"/>
      <c r="F94" s="110"/>
      <c r="G94" s="109"/>
      <c r="H94" s="109"/>
      <c r="I94" s="110"/>
      <c r="J94" s="109"/>
      <c r="K94" s="109"/>
      <c r="L94" s="109"/>
      <c r="M94" s="109"/>
      <c r="N94" s="109"/>
      <c r="O94" s="109"/>
      <c r="P94" s="109"/>
      <c r="Q94" s="109"/>
    </row>
    <row r="95" spans="1:17" s="8" customFormat="1" ht="30" x14ac:dyDescent="0.25">
      <c r="A95" s="109"/>
      <c r="B95" s="109" t="s">
        <v>81</v>
      </c>
      <c r="C95" s="110"/>
      <c r="D95" s="110"/>
      <c r="E95" s="109"/>
      <c r="F95" s="109"/>
      <c r="G95" s="109"/>
      <c r="H95" s="109"/>
      <c r="I95" s="109"/>
      <c r="J95" s="109"/>
      <c r="K95" s="109"/>
      <c r="L95" s="109"/>
      <c r="M95" s="109"/>
      <c r="N95" s="109"/>
      <c r="O95" s="109"/>
      <c r="P95" s="109"/>
      <c r="Q95" s="109"/>
    </row>
    <row r="96" spans="1:17" s="8" customFormat="1" ht="15" x14ac:dyDescent="0.25">
      <c r="A96" s="109"/>
      <c r="B96" s="109" t="s">
        <v>82</v>
      </c>
      <c r="C96" s="110"/>
      <c r="D96" s="110"/>
      <c r="E96" s="109"/>
      <c r="F96" s="110"/>
      <c r="G96" s="109"/>
      <c r="H96" s="109"/>
      <c r="I96" s="109"/>
      <c r="J96" s="109"/>
      <c r="K96" s="109"/>
      <c r="L96" s="109"/>
      <c r="M96" s="109"/>
      <c r="N96" s="109"/>
      <c r="O96" s="109"/>
      <c r="P96" s="109"/>
      <c r="Q96" s="109"/>
    </row>
    <row r="97" spans="1:17" s="7" customFormat="1" ht="30" x14ac:dyDescent="0.2">
      <c r="A97" s="109"/>
      <c r="B97" s="109" t="s">
        <v>83</v>
      </c>
      <c r="C97" s="109"/>
      <c r="D97" s="109"/>
      <c r="E97" s="109">
        <f>SUM(E93:E96)</f>
        <v>3055</v>
      </c>
      <c r="F97" s="110"/>
      <c r="G97" s="109">
        <f>G93+G96</f>
        <v>855</v>
      </c>
      <c r="H97" s="109">
        <f>H93+H96</f>
        <v>855</v>
      </c>
      <c r="I97" s="109"/>
      <c r="J97" s="109">
        <f>J93+J96</f>
        <v>1100</v>
      </c>
      <c r="K97" s="109">
        <f>K93+K96</f>
        <v>1100</v>
      </c>
      <c r="L97" s="109"/>
      <c r="M97" s="109">
        <f>M93+M96</f>
        <v>1100</v>
      </c>
      <c r="N97" s="109">
        <f>N93+N96</f>
        <v>1100</v>
      </c>
      <c r="O97" s="109">
        <f>O93+O96</f>
        <v>0</v>
      </c>
      <c r="P97" s="109">
        <f>P93+P96</f>
        <v>0</v>
      </c>
      <c r="Q97" s="109">
        <f>Q93+Q96</f>
        <v>0</v>
      </c>
    </row>
    <row r="98" spans="1:17" ht="63.75" customHeight="1" x14ac:dyDescent="0.2">
      <c r="A98" s="107" t="s">
        <v>176</v>
      </c>
      <c r="B98" s="112" t="s">
        <v>182</v>
      </c>
      <c r="C98" s="113"/>
      <c r="D98" s="112" t="s">
        <v>174</v>
      </c>
      <c r="E98" s="113"/>
      <c r="F98" s="113"/>
      <c r="G98" s="113"/>
      <c r="H98" s="113"/>
      <c r="I98" s="113"/>
      <c r="J98" s="113"/>
      <c r="K98" s="113"/>
      <c r="L98" s="113"/>
      <c r="M98" s="113"/>
      <c r="N98" s="113"/>
      <c r="O98" s="113"/>
      <c r="P98" s="113"/>
      <c r="Q98" s="113"/>
    </row>
    <row r="99" spans="1:17" s="8" customFormat="1" ht="30" x14ac:dyDescent="0.25">
      <c r="A99" s="109"/>
      <c r="B99" s="109" t="s">
        <v>79</v>
      </c>
      <c r="C99" s="109"/>
      <c r="D99" s="109"/>
      <c r="E99" s="109">
        <f>H99+K99+N99+O99+P99+Q99</f>
        <v>950</v>
      </c>
      <c r="F99" s="110"/>
      <c r="G99" s="109"/>
      <c r="H99" s="109"/>
      <c r="I99" s="109"/>
      <c r="J99" s="109"/>
      <c r="K99" s="109"/>
      <c r="L99" s="109"/>
      <c r="M99" s="109"/>
      <c r="N99" s="109"/>
      <c r="O99" s="109">
        <v>950</v>
      </c>
      <c r="P99" s="109"/>
      <c r="Q99" s="109"/>
    </row>
    <row r="100" spans="1:17" s="8" customFormat="1" ht="45" x14ac:dyDescent="0.25">
      <c r="A100" s="109"/>
      <c r="B100" s="109" t="s">
        <v>80</v>
      </c>
      <c r="C100" s="109"/>
      <c r="D100" s="109"/>
      <c r="E100" s="109"/>
      <c r="F100" s="110"/>
      <c r="G100" s="109"/>
      <c r="H100" s="109"/>
      <c r="I100" s="110"/>
      <c r="J100" s="109"/>
      <c r="K100" s="109"/>
      <c r="L100" s="109"/>
      <c r="M100" s="109"/>
      <c r="N100" s="109"/>
      <c r="O100" s="109"/>
      <c r="P100" s="109"/>
      <c r="Q100" s="109"/>
    </row>
    <row r="101" spans="1:17" s="8" customFormat="1" ht="30" x14ac:dyDescent="0.25">
      <c r="A101" s="109"/>
      <c r="B101" s="109" t="s">
        <v>81</v>
      </c>
      <c r="C101" s="110"/>
      <c r="D101" s="110"/>
      <c r="E101" s="109"/>
      <c r="F101" s="109"/>
      <c r="G101" s="109"/>
      <c r="H101" s="109"/>
      <c r="I101" s="109"/>
      <c r="J101" s="109"/>
      <c r="K101" s="109"/>
      <c r="L101" s="109"/>
      <c r="M101" s="109"/>
      <c r="N101" s="109"/>
      <c r="O101" s="109"/>
      <c r="P101" s="109"/>
      <c r="Q101" s="109"/>
    </row>
    <row r="102" spans="1:17" s="8" customFormat="1" ht="15" x14ac:dyDescent="0.25">
      <c r="A102" s="109"/>
      <c r="B102" s="109" t="s">
        <v>82</v>
      </c>
      <c r="C102" s="110"/>
      <c r="D102" s="110"/>
      <c r="E102" s="109"/>
      <c r="F102" s="110"/>
      <c r="G102" s="109"/>
      <c r="H102" s="109"/>
      <c r="I102" s="109"/>
      <c r="J102" s="109"/>
      <c r="K102" s="109"/>
      <c r="L102" s="109"/>
      <c r="M102" s="109"/>
      <c r="N102" s="109"/>
      <c r="O102" s="109"/>
      <c r="P102" s="109"/>
      <c r="Q102" s="109"/>
    </row>
    <row r="103" spans="1:17" s="7" customFormat="1" ht="30" x14ac:dyDescent="0.2">
      <c r="A103" s="109"/>
      <c r="B103" s="109" t="s">
        <v>83</v>
      </c>
      <c r="C103" s="109"/>
      <c r="D103" s="109"/>
      <c r="E103" s="109">
        <f>SUM(E99:E102)</f>
        <v>950</v>
      </c>
      <c r="F103" s="110"/>
      <c r="G103" s="109">
        <f>G99+G102</f>
        <v>0</v>
      </c>
      <c r="H103" s="109">
        <f>H99+H102</f>
        <v>0</v>
      </c>
      <c r="I103" s="109"/>
      <c r="J103" s="109">
        <f>J99+J102</f>
        <v>0</v>
      </c>
      <c r="K103" s="109">
        <f>K99+K102</f>
        <v>0</v>
      </c>
      <c r="L103" s="109"/>
      <c r="M103" s="109">
        <f>M99+M102</f>
        <v>0</v>
      </c>
      <c r="N103" s="109">
        <f>N99+N102</f>
        <v>0</v>
      </c>
      <c r="O103" s="109">
        <f>O99+O102</f>
        <v>950</v>
      </c>
      <c r="P103" s="109">
        <f>P99+P102</f>
        <v>0</v>
      </c>
      <c r="Q103" s="109">
        <f>Q99+Q102</f>
        <v>0</v>
      </c>
    </row>
    <row r="104" spans="1:17" ht="63.75" x14ac:dyDescent="0.2">
      <c r="A104" s="107" t="s">
        <v>178</v>
      </c>
      <c r="B104" s="112" t="s">
        <v>183</v>
      </c>
      <c r="C104" s="113"/>
      <c r="D104" s="112" t="s">
        <v>174</v>
      </c>
      <c r="E104" s="113"/>
      <c r="F104" s="113"/>
      <c r="G104" s="113"/>
      <c r="H104" s="113"/>
      <c r="I104" s="113"/>
      <c r="J104" s="113"/>
      <c r="K104" s="113"/>
      <c r="L104" s="113"/>
      <c r="M104" s="113"/>
      <c r="N104" s="113"/>
      <c r="O104" s="113"/>
      <c r="P104" s="113"/>
      <c r="Q104" s="113"/>
    </row>
    <row r="105" spans="1:17" s="8" customFormat="1" ht="30" x14ac:dyDescent="0.25">
      <c r="A105" s="109"/>
      <c r="B105" s="109" t="s">
        <v>79</v>
      </c>
      <c r="C105" s="109"/>
      <c r="D105" s="109"/>
      <c r="E105" s="109">
        <f>H105+K105+N105+O105+P105+Q105</f>
        <v>2176</v>
      </c>
      <c r="F105" s="110"/>
      <c r="G105" s="109"/>
      <c r="H105" s="109"/>
      <c r="I105" s="109"/>
      <c r="J105" s="109"/>
      <c r="K105" s="109"/>
      <c r="L105" s="109"/>
      <c r="M105" s="109"/>
      <c r="N105" s="109"/>
      <c r="O105" s="109"/>
      <c r="P105" s="109">
        <v>1070</v>
      </c>
      <c r="Q105" s="109">
        <v>1106</v>
      </c>
    </row>
    <row r="106" spans="1:17" s="8" customFormat="1" ht="45" x14ac:dyDescent="0.25">
      <c r="A106" s="109"/>
      <c r="B106" s="109" t="s">
        <v>80</v>
      </c>
      <c r="C106" s="109"/>
      <c r="D106" s="109"/>
      <c r="E106" s="109"/>
      <c r="F106" s="110"/>
      <c r="G106" s="109"/>
      <c r="H106" s="109"/>
      <c r="I106" s="110"/>
      <c r="J106" s="109"/>
      <c r="K106" s="109"/>
      <c r="L106" s="109"/>
      <c r="M106" s="109"/>
      <c r="N106" s="109"/>
      <c r="O106" s="109"/>
      <c r="P106" s="109"/>
      <c r="Q106" s="109"/>
    </row>
    <row r="107" spans="1:17" s="8" customFormat="1" ht="30" x14ac:dyDescent="0.25">
      <c r="A107" s="109"/>
      <c r="B107" s="109" t="s">
        <v>81</v>
      </c>
      <c r="C107" s="110"/>
      <c r="D107" s="110"/>
      <c r="E107" s="109"/>
      <c r="F107" s="109"/>
      <c r="G107" s="109"/>
      <c r="H107" s="109"/>
      <c r="I107" s="109"/>
      <c r="J107" s="109"/>
      <c r="K107" s="109"/>
      <c r="L107" s="109"/>
      <c r="M107" s="109"/>
      <c r="N107" s="109"/>
      <c r="O107" s="109"/>
      <c r="P107" s="109"/>
      <c r="Q107" s="109"/>
    </row>
    <row r="108" spans="1:17" s="8" customFormat="1" ht="15" x14ac:dyDescent="0.25">
      <c r="A108" s="109"/>
      <c r="B108" s="109" t="s">
        <v>82</v>
      </c>
      <c r="C108" s="110"/>
      <c r="D108" s="110"/>
      <c r="E108" s="109"/>
      <c r="F108" s="110"/>
      <c r="G108" s="109"/>
      <c r="H108" s="109"/>
      <c r="I108" s="109"/>
      <c r="J108" s="109"/>
      <c r="K108" s="109"/>
      <c r="L108" s="109"/>
      <c r="M108" s="109"/>
      <c r="N108" s="109"/>
      <c r="O108" s="109"/>
      <c r="P108" s="109"/>
      <c r="Q108" s="109"/>
    </row>
    <row r="109" spans="1:17" s="7" customFormat="1" ht="30" x14ac:dyDescent="0.2">
      <c r="A109" s="109"/>
      <c r="B109" s="109" t="s">
        <v>83</v>
      </c>
      <c r="C109" s="109"/>
      <c r="D109" s="109"/>
      <c r="E109" s="109">
        <f>SUM(E105:E108)</f>
        <v>2176</v>
      </c>
      <c r="F109" s="110"/>
      <c r="G109" s="109">
        <f>G105+G108</f>
        <v>0</v>
      </c>
      <c r="H109" s="109">
        <f>H105+H108</f>
        <v>0</v>
      </c>
      <c r="I109" s="109"/>
      <c r="J109" s="109">
        <f>J105+J108</f>
        <v>0</v>
      </c>
      <c r="K109" s="109">
        <f>K105+K108</f>
        <v>0</v>
      </c>
      <c r="L109" s="109"/>
      <c r="M109" s="109">
        <f>M105+M108</f>
        <v>0</v>
      </c>
      <c r="N109" s="109">
        <f>N105+N108</f>
        <v>0</v>
      </c>
      <c r="O109" s="109">
        <f>O105+O108</f>
        <v>0</v>
      </c>
      <c r="P109" s="109">
        <f>P105+P108</f>
        <v>1070</v>
      </c>
      <c r="Q109" s="109">
        <f>Q105+Q108</f>
        <v>1106</v>
      </c>
    </row>
    <row r="110" spans="1:17" ht="134.25" customHeight="1" x14ac:dyDescent="0.2">
      <c r="A110" s="107" t="s">
        <v>179</v>
      </c>
      <c r="B110" s="112" t="s">
        <v>186</v>
      </c>
      <c r="C110" s="113"/>
      <c r="D110" s="112" t="s">
        <v>174</v>
      </c>
      <c r="E110" s="113"/>
      <c r="F110" s="113"/>
      <c r="G110" s="113"/>
      <c r="H110" s="113"/>
      <c r="I110" s="113"/>
      <c r="J110" s="113"/>
      <c r="K110" s="113"/>
      <c r="L110" s="113"/>
      <c r="M110" s="113"/>
      <c r="N110" s="113"/>
      <c r="O110" s="113"/>
      <c r="P110" s="113"/>
      <c r="Q110" s="113"/>
    </row>
    <row r="111" spans="1:17" s="8" customFormat="1" ht="30" x14ac:dyDescent="0.25">
      <c r="A111" s="109"/>
      <c r="B111" s="109" t="s">
        <v>79</v>
      </c>
      <c r="C111" s="109"/>
      <c r="D111" s="109"/>
      <c r="E111" s="109">
        <f>H111+K111+N111+O111+P111+Q111</f>
        <v>3232</v>
      </c>
      <c r="F111" s="110"/>
      <c r="G111" s="109">
        <v>400</v>
      </c>
      <c r="H111" s="109">
        <v>400</v>
      </c>
      <c r="I111" s="109"/>
      <c r="J111" s="109">
        <v>450</v>
      </c>
      <c r="K111" s="109">
        <f>J111</f>
        <v>450</v>
      </c>
      <c r="L111" s="109"/>
      <c r="M111" s="109">
        <v>178</v>
      </c>
      <c r="N111" s="109">
        <f>M111</f>
        <v>178</v>
      </c>
      <c r="O111" s="109">
        <v>430</v>
      </c>
      <c r="P111" s="109">
        <v>760</v>
      </c>
      <c r="Q111" s="109">
        <v>1014</v>
      </c>
    </row>
    <row r="112" spans="1:17" s="8" customFormat="1" ht="45" x14ac:dyDescent="0.25">
      <c r="A112" s="109"/>
      <c r="B112" s="109" t="s">
        <v>80</v>
      </c>
      <c r="C112" s="109"/>
      <c r="D112" s="109"/>
      <c r="E112" s="109"/>
      <c r="F112" s="110"/>
      <c r="G112" s="109"/>
      <c r="H112" s="109"/>
      <c r="I112" s="110"/>
      <c r="J112" s="109"/>
      <c r="K112" s="109"/>
      <c r="L112" s="109"/>
      <c r="M112" s="109"/>
      <c r="N112" s="109"/>
      <c r="O112" s="109"/>
      <c r="P112" s="109"/>
      <c r="Q112" s="109"/>
    </row>
    <row r="113" spans="1:17" s="8" customFormat="1" ht="30" x14ac:dyDescent="0.25">
      <c r="A113" s="109"/>
      <c r="B113" s="109" t="s">
        <v>81</v>
      </c>
      <c r="C113" s="110"/>
      <c r="D113" s="110"/>
      <c r="E113" s="109"/>
      <c r="F113" s="109"/>
      <c r="G113" s="109"/>
      <c r="H113" s="109"/>
      <c r="I113" s="109"/>
      <c r="J113" s="109"/>
      <c r="K113" s="109"/>
      <c r="L113" s="109"/>
      <c r="M113" s="109"/>
      <c r="N113" s="109"/>
      <c r="O113" s="109"/>
      <c r="P113" s="109"/>
      <c r="Q113" s="109"/>
    </row>
    <row r="114" spans="1:17" s="8" customFormat="1" ht="15" x14ac:dyDescent="0.25">
      <c r="A114" s="109"/>
      <c r="B114" s="109" t="s">
        <v>82</v>
      </c>
      <c r="C114" s="110"/>
      <c r="D114" s="110"/>
      <c r="E114" s="109"/>
      <c r="F114" s="110"/>
      <c r="G114" s="109"/>
      <c r="H114" s="109"/>
      <c r="I114" s="109"/>
      <c r="J114" s="109"/>
      <c r="K114" s="109"/>
      <c r="L114" s="109"/>
      <c r="M114" s="109"/>
      <c r="N114" s="109"/>
      <c r="O114" s="109"/>
      <c r="P114" s="109"/>
      <c r="Q114" s="109"/>
    </row>
    <row r="115" spans="1:17" s="7" customFormat="1" ht="30" x14ac:dyDescent="0.2">
      <c r="A115" s="109"/>
      <c r="B115" s="109" t="s">
        <v>83</v>
      </c>
      <c r="C115" s="109"/>
      <c r="D115" s="109"/>
      <c r="E115" s="109">
        <f>SUM(E111:E114)</f>
        <v>3232</v>
      </c>
      <c r="F115" s="110"/>
      <c r="G115" s="109">
        <f>G111+G114</f>
        <v>400</v>
      </c>
      <c r="H115" s="109">
        <f>H111+H114</f>
        <v>400</v>
      </c>
      <c r="I115" s="109"/>
      <c r="J115" s="109">
        <f>J111+J114</f>
        <v>450</v>
      </c>
      <c r="K115" s="109">
        <f>K111+K114</f>
        <v>450</v>
      </c>
      <c r="L115" s="109"/>
      <c r="M115" s="109">
        <f>M111+M114</f>
        <v>178</v>
      </c>
      <c r="N115" s="109">
        <f>N111+N114</f>
        <v>178</v>
      </c>
      <c r="O115" s="109">
        <f>O111+O114</f>
        <v>430</v>
      </c>
      <c r="P115" s="109">
        <f>P111+P114</f>
        <v>760</v>
      </c>
      <c r="Q115" s="109">
        <f>Q111+Q114</f>
        <v>1014</v>
      </c>
    </row>
    <row r="116" spans="1:17" ht="110.25" customHeight="1" x14ac:dyDescent="0.2">
      <c r="A116" s="107" t="s">
        <v>180</v>
      </c>
      <c r="B116" s="112" t="s">
        <v>187</v>
      </c>
      <c r="C116" s="113"/>
      <c r="D116" s="112" t="s">
        <v>174</v>
      </c>
      <c r="E116" s="113"/>
      <c r="F116" s="113"/>
      <c r="G116" s="113"/>
      <c r="H116" s="113"/>
      <c r="I116" s="113"/>
      <c r="J116" s="113"/>
      <c r="K116" s="113"/>
      <c r="L116" s="113"/>
      <c r="M116" s="113"/>
      <c r="N116" s="113"/>
      <c r="O116" s="113"/>
      <c r="P116" s="113"/>
      <c r="Q116" s="113"/>
    </row>
    <row r="117" spans="1:17" s="8" customFormat="1" ht="30" x14ac:dyDescent="0.25">
      <c r="A117" s="109"/>
      <c r="B117" s="109" t="s">
        <v>79</v>
      </c>
      <c r="C117" s="109"/>
      <c r="D117" s="109"/>
      <c r="E117" s="109">
        <f>H117+K117+N117+O117+P117+Q117</f>
        <v>500</v>
      </c>
      <c r="F117" s="110"/>
      <c r="G117" s="109">
        <v>100</v>
      </c>
      <c r="H117" s="109">
        <f>G117</f>
        <v>100</v>
      </c>
      <c r="I117" s="109"/>
      <c r="J117" s="109">
        <v>80</v>
      </c>
      <c r="K117" s="109">
        <f>J117</f>
        <v>80</v>
      </c>
      <c r="L117" s="109"/>
      <c r="M117" s="109">
        <v>80</v>
      </c>
      <c r="N117" s="109">
        <f>M117</f>
        <v>80</v>
      </c>
      <c r="O117" s="109">
        <v>80</v>
      </c>
      <c r="P117" s="109">
        <v>80</v>
      </c>
      <c r="Q117" s="109">
        <v>80</v>
      </c>
    </row>
    <row r="118" spans="1:17" s="8" customFormat="1" ht="45" x14ac:dyDescent="0.25">
      <c r="A118" s="109"/>
      <c r="B118" s="109" t="s">
        <v>80</v>
      </c>
      <c r="C118" s="109"/>
      <c r="D118" s="109"/>
      <c r="E118" s="109"/>
      <c r="F118" s="110"/>
      <c r="G118" s="109"/>
      <c r="H118" s="109"/>
      <c r="I118" s="110"/>
      <c r="J118" s="109"/>
      <c r="K118" s="109"/>
      <c r="L118" s="109"/>
      <c r="M118" s="109"/>
      <c r="N118" s="109"/>
      <c r="O118" s="109"/>
      <c r="P118" s="109"/>
      <c r="Q118" s="109"/>
    </row>
    <row r="119" spans="1:17" s="8" customFormat="1" ht="30" x14ac:dyDescent="0.25">
      <c r="A119" s="109"/>
      <c r="B119" s="109" t="s">
        <v>81</v>
      </c>
      <c r="C119" s="110"/>
      <c r="D119" s="110"/>
      <c r="E119" s="109"/>
      <c r="F119" s="109"/>
      <c r="G119" s="109"/>
      <c r="H119" s="109"/>
      <c r="I119" s="109"/>
      <c r="J119" s="109"/>
      <c r="K119" s="109"/>
      <c r="L119" s="109"/>
      <c r="M119" s="109"/>
      <c r="N119" s="109"/>
      <c r="O119" s="109"/>
      <c r="P119" s="109"/>
      <c r="Q119" s="109"/>
    </row>
    <row r="120" spans="1:17" s="8" customFormat="1" ht="15" x14ac:dyDescent="0.25">
      <c r="A120" s="109"/>
      <c r="B120" s="109" t="s">
        <v>82</v>
      </c>
      <c r="C120" s="110"/>
      <c r="D120" s="110"/>
      <c r="E120" s="109"/>
      <c r="F120" s="110"/>
      <c r="G120" s="109"/>
      <c r="H120" s="109"/>
      <c r="I120" s="109"/>
      <c r="J120" s="109"/>
      <c r="K120" s="109"/>
      <c r="L120" s="109"/>
      <c r="M120" s="109"/>
      <c r="N120" s="109"/>
      <c r="O120" s="109"/>
      <c r="P120" s="109"/>
      <c r="Q120" s="109"/>
    </row>
    <row r="121" spans="1:17" s="7" customFormat="1" ht="30" x14ac:dyDescent="0.2">
      <c r="A121" s="109"/>
      <c r="B121" s="109" t="s">
        <v>83</v>
      </c>
      <c r="C121" s="109"/>
      <c r="D121" s="109"/>
      <c r="E121" s="109">
        <f>SUM(E117:E120)</f>
        <v>500</v>
      </c>
      <c r="F121" s="110"/>
      <c r="G121" s="109">
        <f>G117+G120</f>
        <v>100</v>
      </c>
      <c r="H121" s="109">
        <f>H117+H120</f>
        <v>100</v>
      </c>
      <c r="I121" s="109"/>
      <c r="J121" s="109">
        <f>J117+J120</f>
        <v>80</v>
      </c>
      <c r="K121" s="109">
        <f>K117+K120</f>
        <v>80</v>
      </c>
      <c r="L121" s="109"/>
      <c r="M121" s="109">
        <f>M117+M120</f>
        <v>80</v>
      </c>
      <c r="N121" s="109">
        <f>N117+N120</f>
        <v>80</v>
      </c>
      <c r="O121" s="109">
        <f>O117+O120</f>
        <v>80</v>
      </c>
      <c r="P121" s="109">
        <f>P117+P120</f>
        <v>80</v>
      </c>
      <c r="Q121" s="109">
        <f>Q117+Q120</f>
        <v>80</v>
      </c>
    </row>
    <row r="122" spans="1:17" s="7" customFormat="1" ht="63.75" x14ac:dyDescent="0.2">
      <c r="A122" s="107" t="s">
        <v>52</v>
      </c>
      <c r="B122" s="112" t="s">
        <v>190</v>
      </c>
      <c r="C122" s="113"/>
      <c r="D122" s="112" t="s">
        <v>193</v>
      </c>
      <c r="E122" s="113"/>
      <c r="F122" s="113"/>
      <c r="G122" s="113"/>
      <c r="H122" s="113"/>
      <c r="I122" s="113"/>
      <c r="J122" s="113"/>
      <c r="K122" s="113"/>
      <c r="L122" s="113"/>
      <c r="M122" s="113"/>
      <c r="N122" s="113"/>
      <c r="O122" s="113"/>
      <c r="P122" s="113"/>
      <c r="Q122" s="113"/>
    </row>
    <row r="123" spans="1:17" s="9" customFormat="1" ht="68.25" customHeight="1" x14ac:dyDescent="0.2">
      <c r="A123" s="107" t="s">
        <v>192</v>
      </c>
      <c r="B123" s="107" t="s">
        <v>97</v>
      </c>
      <c r="C123" s="107"/>
      <c r="D123" s="107" t="s">
        <v>193</v>
      </c>
      <c r="E123" s="107"/>
      <c r="F123" s="108"/>
      <c r="G123" s="107"/>
      <c r="H123" s="107"/>
      <c r="I123" s="108"/>
      <c r="J123" s="107"/>
      <c r="K123" s="107"/>
      <c r="L123" s="107"/>
      <c r="M123" s="107"/>
      <c r="N123" s="107"/>
      <c r="O123" s="107"/>
      <c r="P123" s="107"/>
      <c r="Q123" s="107"/>
    </row>
    <row r="124" spans="1:17" s="17" customFormat="1" ht="30" x14ac:dyDescent="0.25">
      <c r="A124" s="109"/>
      <c r="B124" s="109" t="s">
        <v>79</v>
      </c>
      <c r="C124" s="109"/>
      <c r="D124" s="109"/>
      <c r="E124" s="109">
        <f>H124+K124+N124+O124+P124+Q124</f>
        <v>160</v>
      </c>
      <c r="F124" s="108">
        <v>20</v>
      </c>
      <c r="G124" s="107">
        <v>20</v>
      </c>
      <c r="H124" s="107">
        <f t="shared" ref="H124" si="16">F124+G124</f>
        <v>40</v>
      </c>
      <c r="I124" s="108">
        <v>20</v>
      </c>
      <c r="J124" s="107">
        <v>20</v>
      </c>
      <c r="K124" s="107">
        <f t="shared" ref="K124" si="17">I124+J124</f>
        <v>40</v>
      </c>
      <c r="L124" s="107">
        <v>10</v>
      </c>
      <c r="M124" s="107">
        <v>10</v>
      </c>
      <c r="N124" s="107">
        <f t="shared" ref="N124" si="18">L124+M124</f>
        <v>20</v>
      </c>
      <c r="O124" s="107">
        <v>20</v>
      </c>
      <c r="P124" s="107">
        <v>20</v>
      </c>
      <c r="Q124" s="107">
        <v>20</v>
      </c>
    </row>
    <row r="125" spans="1:17" s="17" customFormat="1" ht="45" x14ac:dyDescent="0.25">
      <c r="A125" s="109"/>
      <c r="B125" s="109" t="s">
        <v>80</v>
      </c>
      <c r="C125" s="109"/>
      <c r="D125" s="109"/>
      <c r="E125" s="109"/>
      <c r="F125" s="110"/>
      <c r="G125" s="109"/>
      <c r="H125" s="109"/>
      <c r="I125" s="110"/>
      <c r="J125" s="109"/>
      <c r="K125" s="109"/>
      <c r="L125" s="109"/>
      <c r="M125" s="109"/>
      <c r="N125" s="109"/>
      <c r="O125" s="109"/>
      <c r="P125" s="109"/>
      <c r="Q125" s="109"/>
    </row>
    <row r="126" spans="1:17" s="17" customFormat="1" ht="30" x14ac:dyDescent="0.25">
      <c r="A126" s="109"/>
      <c r="B126" s="109" t="s">
        <v>81</v>
      </c>
      <c r="C126" s="110"/>
      <c r="D126" s="110"/>
      <c r="E126" s="109"/>
      <c r="F126" s="109"/>
      <c r="G126" s="109"/>
      <c r="H126" s="109"/>
      <c r="I126" s="109"/>
      <c r="J126" s="109"/>
      <c r="K126" s="109"/>
      <c r="L126" s="109"/>
      <c r="M126" s="109"/>
      <c r="N126" s="109"/>
      <c r="O126" s="109"/>
      <c r="P126" s="109"/>
      <c r="Q126" s="109"/>
    </row>
    <row r="127" spans="1:17" s="17" customFormat="1" ht="15" x14ac:dyDescent="0.25">
      <c r="A127" s="109"/>
      <c r="B127" s="109" t="s">
        <v>82</v>
      </c>
      <c r="C127" s="110"/>
      <c r="D127" s="110"/>
      <c r="E127" s="109"/>
      <c r="F127" s="110"/>
      <c r="G127" s="109"/>
      <c r="H127" s="109"/>
      <c r="I127" s="109"/>
      <c r="J127" s="109"/>
      <c r="K127" s="109"/>
      <c r="L127" s="109"/>
      <c r="M127" s="109"/>
      <c r="N127" s="109"/>
      <c r="O127" s="109"/>
      <c r="P127" s="109"/>
      <c r="Q127" s="109"/>
    </row>
    <row r="128" spans="1:17" s="7" customFormat="1" ht="30" x14ac:dyDescent="0.2">
      <c r="A128" s="109"/>
      <c r="B128" s="109" t="s">
        <v>83</v>
      </c>
      <c r="C128" s="109"/>
      <c r="D128" s="109"/>
      <c r="E128" s="109">
        <f>SUM(E124:E127)</f>
        <v>160</v>
      </c>
      <c r="F128" s="109">
        <f>F124+F127</f>
        <v>20</v>
      </c>
      <c r="G128" s="109">
        <f>G124+G127</f>
        <v>20</v>
      </c>
      <c r="H128" s="109">
        <f>H124+H127</f>
        <v>40</v>
      </c>
      <c r="I128" s="109"/>
      <c r="J128" s="109">
        <f>J124+J127</f>
        <v>20</v>
      </c>
      <c r="K128" s="109">
        <f>K124+K127</f>
        <v>40</v>
      </c>
      <c r="L128" s="109"/>
      <c r="M128" s="109">
        <f>M124+M127</f>
        <v>10</v>
      </c>
      <c r="N128" s="109">
        <f>N124+N127</f>
        <v>20</v>
      </c>
      <c r="O128" s="109">
        <f>O124+O127</f>
        <v>20</v>
      </c>
      <c r="P128" s="109">
        <f>P124+P127</f>
        <v>20</v>
      </c>
      <c r="Q128" s="109">
        <f>Q124+Q127</f>
        <v>20</v>
      </c>
    </row>
    <row r="129" spans="1:17" s="9" customFormat="1" ht="76.5" x14ac:dyDescent="0.2">
      <c r="A129" s="107" t="s">
        <v>194</v>
      </c>
      <c r="B129" s="107" t="s">
        <v>85</v>
      </c>
      <c r="C129" s="107"/>
      <c r="D129" s="107" t="s">
        <v>195</v>
      </c>
      <c r="E129" s="107"/>
      <c r="F129" s="108"/>
      <c r="G129" s="107"/>
      <c r="H129" s="107"/>
      <c r="I129" s="108"/>
      <c r="J129" s="107"/>
      <c r="K129" s="107"/>
      <c r="L129" s="107"/>
      <c r="M129" s="107"/>
      <c r="N129" s="107"/>
      <c r="O129" s="107"/>
      <c r="P129" s="107"/>
      <c r="Q129" s="107"/>
    </row>
    <row r="130" spans="1:17" s="17" customFormat="1" ht="30" x14ac:dyDescent="0.25">
      <c r="A130" s="109"/>
      <c r="B130" s="109" t="s">
        <v>79</v>
      </c>
      <c r="C130" s="109"/>
      <c r="D130" s="109"/>
      <c r="E130" s="109">
        <f>H130+K130+N130+O130+P130+Q130</f>
        <v>120</v>
      </c>
      <c r="F130" s="108">
        <v>10</v>
      </c>
      <c r="G130" s="107">
        <v>10</v>
      </c>
      <c r="H130" s="107">
        <f t="shared" ref="H130" si="19">F130+G130</f>
        <v>20</v>
      </c>
      <c r="I130" s="108">
        <v>10</v>
      </c>
      <c r="J130" s="107">
        <v>10</v>
      </c>
      <c r="K130" s="107">
        <f t="shared" ref="K130" si="20">I130+J130</f>
        <v>20</v>
      </c>
      <c r="L130" s="107">
        <v>10</v>
      </c>
      <c r="M130" s="107">
        <v>10</v>
      </c>
      <c r="N130" s="107">
        <f t="shared" ref="N130" si="21">L130+M130</f>
        <v>20</v>
      </c>
      <c r="O130" s="107">
        <v>20</v>
      </c>
      <c r="P130" s="107">
        <v>20</v>
      </c>
      <c r="Q130" s="107">
        <v>20</v>
      </c>
    </row>
    <row r="131" spans="1:17" s="17" customFormat="1" ht="45" x14ac:dyDescent="0.25">
      <c r="A131" s="109"/>
      <c r="B131" s="109" t="s">
        <v>80</v>
      </c>
      <c r="C131" s="109"/>
      <c r="D131" s="109"/>
      <c r="E131" s="109"/>
      <c r="F131" s="110"/>
      <c r="G131" s="109"/>
      <c r="H131" s="109"/>
      <c r="I131" s="110"/>
      <c r="J131" s="109"/>
      <c r="K131" s="109"/>
      <c r="L131" s="109"/>
      <c r="M131" s="109"/>
      <c r="N131" s="109"/>
      <c r="O131" s="109"/>
      <c r="P131" s="109"/>
      <c r="Q131" s="109"/>
    </row>
    <row r="132" spans="1:17" s="17" customFormat="1" ht="30" x14ac:dyDescent="0.25">
      <c r="A132" s="109"/>
      <c r="B132" s="109" t="s">
        <v>81</v>
      </c>
      <c r="C132" s="110"/>
      <c r="D132" s="110"/>
      <c r="E132" s="109"/>
      <c r="F132" s="109"/>
      <c r="G132" s="109"/>
      <c r="H132" s="109"/>
      <c r="I132" s="109"/>
      <c r="J132" s="109"/>
      <c r="K132" s="109"/>
      <c r="L132" s="109"/>
      <c r="M132" s="109"/>
      <c r="N132" s="109"/>
      <c r="O132" s="109"/>
      <c r="P132" s="109"/>
      <c r="Q132" s="109"/>
    </row>
    <row r="133" spans="1:17" s="17" customFormat="1" ht="15" x14ac:dyDescent="0.25">
      <c r="A133" s="109"/>
      <c r="B133" s="109" t="s">
        <v>82</v>
      </c>
      <c r="C133" s="110"/>
      <c r="D133" s="110"/>
      <c r="E133" s="109"/>
      <c r="F133" s="110"/>
      <c r="G133" s="109"/>
      <c r="H133" s="109"/>
      <c r="I133" s="109"/>
      <c r="J133" s="109"/>
      <c r="K133" s="109"/>
      <c r="L133" s="109"/>
      <c r="M133" s="109"/>
      <c r="N133" s="109"/>
      <c r="O133" s="109"/>
      <c r="P133" s="109"/>
      <c r="Q133" s="109"/>
    </row>
    <row r="134" spans="1:17" s="7" customFormat="1" ht="30" x14ac:dyDescent="0.2">
      <c r="A134" s="109"/>
      <c r="B134" s="109" t="s">
        <v>83</v>
      </c>
      <c r="C134" s="109"/>
      <c r="D134" s="109"/>
      <c r="E134" s="109">
        <f>SUM(E130:E133)</f>
        <v>120</v>
      </c>
      <c r="F134" s="109">
        <f>F130+F133</f>
        <v>10</v>
      </c>
      <c r="G134" s="109">
        <f>G130+G133</f>
        <v>10</v>
      </c>
      <c r="H134" s="109">
        <f>H130+H133</f>
        <v>20</v>
      </c>
      <c r="I134" s="109"/>
      <c r="J134" s="109">
        <f>J130+J133</f>
        <v>10</v>
      </c>
      <c r="K134" s="109">
        <f>K130+K133</f>
        <v>20</v>
      </c>
      <c r="L134" s="109"/>
      <c r="M134" s="109">
        <f>M130+M133</f>
        <v>10</v>
      </c>
      <c r="N134" s="109">
        <f>N130+N133</f>
        <v>20</v>
      </c>
      <c r="O134" s="109">
        <f>O130+O133</f>
        <v>20</v>
      </c>
      <c r="P134" s="109">
        <f>P130+P133</f>
        <v>20</v>
      </c>
      <c r="Q134" s="109">
        <f>Q130+Q133</f>
        <v>20</v>
      </c>
    </row>
    <row r="135" spans="1:17" s="9" customFormat="1" ht="76.5" x14ac:dyDescent="0.2">
      <c r="A135" s="107" t="s">
        <v>196</v>
      </c>
      <c r="B135" s="107" t="s">
        <v>86</v>
      </c>
      <c r="C135" s="107"/>
      <c r="D135" s="107" t="s">
        <v>195</v>
      </c>
      <c r="E135" s="107"/>
      <c r="F135" s="108"/>
      <c r="G135" s="107"/>
      <c r="H135" s="107"/>
      <c r="I135" s="108"/>
      <c r="J135" s="107"/>
      <c r="K135" s="107"/>
      <c r="L135" s="107"/>
      <c r="M135" s="107"/>
      <c r="N135" s="107"/>
      <c r="O135" s="107"/>
      <c r="P135" s="107"/>
      <c r="Q135" s="107"/>
    </row>
    <row r="136" spans="1:17" s="17" customFormat="1" ht="30" x14ac:dyDescent="0.25">
      <c r="A136" s="109"/>
      <c r="B136" s="109" t="s">
        <v>79</v>
      </c>
      <c r="C136" s="109"/>
      <c r="D136" s="109"/>
      <c r="E136" s="109">
        <f>H136+K136+N136+O136+P136+Q136</f>
        <v>60</v>
      </c>
      <c r="F136" s="108"/>
      <c r="G136" s="107">
        <v>10</v>
      </c>
      <c r="H136" s="107">
        <f t="shared" ref="H136" si="22">F136+G136</f>
        <v>10</v>
      </c>
      <c r="I136" s="108"/>
      <c r="J136" s="107">
        <v>10</v>
      </c>
      <c r="K136" s="107">
        <f t="shared" ref="K136" si="23">I136+J136</f>
        <v>10</v>
      </c>
      <c r="L136" s="107"/>
      <c r="M136" s="107">
        <v>10</v>
      </c>
      <c r="N136" s="107">
        <f t="shared" ref="N136" si="24">L136+M136</f>
        <v>10</v>
      </c>
      <c r="O136" s="107">
        <v>10</v>
      </c>
      <c r="P136" s="107">
        <v>10</v>
      </c>
      <c r="Q136" s="107">
        <v>10</v>
      </c>
    </row>
    <row r="137" spans="1:17" s="17" customFormat="1" ht="45" x14ac:dyDescent="0.25">
      <c r="A137" s="109"/>
      <c r="B137" s="109" t="s">
        <v>80</v>
      </c>
      <c r="C137" s="109"/>
      <c r="D137" s="109"/>
      <c r="E137" s="109"/>
      <c r="F137" s="110"/>
      <c r="G137" s="109"/>
      <c r="H137" s="109"/>
      <c r="I137" s="110"/>
      <c r="J137" s="109"/>
      <c r="K137" s="109"/>
      <c r="L137" s="109"/>
      <c r="M137" s="109"/>
      <c r="N137" s="109"/>
      <c r="O137" s="109"/>
      <c r="P137" s="109"/>
      <c r="Q137" s="109"/>
    </row>
    <row r="138" spans="1:17" s="17" customFormat="1" ht="30" x14ac:dyDescent="0.25">
      <c r="A138" s="109"/>
      <c r="B138" s="109" t="s">
        <v>81</v>
      </c>
      <c r="C138" s="110"/>
      <c r="D138" s="110"/>
      <c r="E138" s="109"/>
      <c r="F138" s="109"/>
      <c r="G138" s="109"/>
      <c r="H138" s="109"/>
      <c r="I138" s="109"/>
      <c r="J138" s="109"/>
      <c r="K138" s="109"/>
      <c r="L138" s="109"/>
      <c r="M138" s="109"/>
      <c r="N138" s="109"/>
      <c r="O138" s="109"/>
      <c r="P138" s="109"/>
      <c r="Q138" s="109"/>
    </row>
    <row r="139" spans="1:17" s="17" customFormat="1" ht="15" x14ac:dyDescent="0.25">
      <c r="A139" s="109"/>
      <c r="B139" s="109" t="s">
        <v>82</v>
      </c>
      <c r="C139" s="110"/>
      <c r="D139" s="110"/>
      <c r="E139" s="109"/>
      <c r="F139" s="110"/>
      <c r="G139" s="109"/>
      <c r="H139" s="109"/>
      <c r="I139" s="109"/>
      <c r="J139" s="109"/>
      <c r="K139" s="109"/>
      <c r="L139" s="109"/>
      <c r="M139" s="109"/>
      <c r="N139" s="109"/>
      <c r="O139" s="109"/>
      <c r="P139" s="109"/>
      <c r="Q139" s="109"/>
    </row>
    <row r="140" spans="1:17" s="7" customFormat="1" ht="30" x14ac:dyDescent="0.2">
      <c r="A140" s="109"/>
      <c r="B140" s="109" t="s">
        <v>83</v>
      </c>
      <c r="C140" s="109"/>
      <c r="D140" s="109"/>
      <c r="E140" s="109">
        <f>SUM(E136:E139)</f>
        <v>60</v>
      </c>
      <c r="F140" s="110"/>
      <c r="G140" s="109">
        <f>G136+G139</f>
        <v>10</v>
      </c>
      <c r="H140" s="109">
        <f>H136+H139</f>
        <v>10</v>
      </c>
      <c r="I140" s="109"/>
      <c r="J140" s="109">
        <f>J136+J139</f>
        <v>10</v>
      </c>
      <c r="K140" s="109">
        <f>K136+K139</f>
        <v>10</v>
      </c>
      <c r="L140" s="109"/>
      <c r="M140" s="109">
        <f>M136+M139</f>
        <v>10</v>
      </c>
      <c r="N140" s="109">
        <f>N136+N139</f>
        <v>10</v>
      </c>
      <c r="O140" s="109">
        <f>O136+O139</f>
        <v>10</v>
      </c>
      <c r="P140" s="109">
        <f>P136+P139</f>
        <v>10</v>
      </c>
      <c r="Q140" s="109">
        <f>Q136+Q139</f>
        <v>10</v>
      </c>
    </row>
    <row r="141" spans="1:17" s="9" customFormat="1" ht="89.25" x14ac:dyDescent="0.2">
      <c r="A141" s="107" t="s">
        <v>197</v>
      </c>
      <c r="B141" s="107" t="s">
        <v>87</v>
      </c>
      <c r="C141" s="107"/>
      <c r="D141" s="107" t="s">
        <v>195</v>
      </c>
      <c r="E141" s="107"/>
      <c r="F141" s="108"/>
      <c r="G141" s="107"/>
      <c r="H141" s="107"/>
      <c r="I141" s="108"/>
      <c r="J141" s="107"/>
      <c r="K141" s="107"/>
      <c r="L141" s="107"/>
      <c r="M141" s="107"/>
      <c r="N141" s="107"/>
      <c r="O141" s="107"/>
      <c r="P141" s="107"/>
      <c r="Q141" s="107"/>
    </row>
    <row r="142" spans="1:17" s="17" customFormat="1" ht="30" x14ac:dyDescent="0.25">
      <c r="A142" s="109"/>
      <c r="B142" s="109" t="s">
        <v>79</v>
      </c>
      <c r="C142" s="109"/>
      <c r="D142" s="109"/>
      <c r="E142" s="109">
        <f>H142+K142+N142+O142+P142+Q142</f>
        <v>180</v>
      </c>
      <c r="F142" s="108">
        <v>10</v>
      </c>
      <c r="G142" s="107">
        <v>30</v>
      </c>
      <c r="H142" s="107">
        <f t="shared" ref="H142" si="25">F142+G142</f>
        <v>40</v>
      </c>
      <c r="I142" s="108">
        <v>10</v>
      </c>
      <c r="J142" s="107">
        <v>30</v>
      </c>
      <c r="K142" s="107">
        <f t="shared" ref="K142" si="26">I142+J142</f>
        <v>40</v>
      </c>
      <c r="L142" s="107">
        <v>10</v>
      </c>
      <c r="M142" s="107">
        <v>30</v>
      </c>
      <c r="N142" s="107">
        <f t="shared" ref="N142" si="27">L142+M142</f>
        <v>40</v>
      </c>
      <c r="O142" s="107">
        <v>20</v>
      </c>
      <c r="P142" s="107">
        <v>20</v>
      </c>
      <c r="Q142" s="107">
        <v>20</v>
      </c>
    </row>
    <row r="143" spans="1:17" s="17" customFormat="1" ht="45" x14ac:dyDescent="0.25">
      <c r="A143" s="109"/>
      <c r="B143" s="109" t="s">
        <v>80</v>
      </c>
      <c r="C143" s="109"/>
      <c r="D143" s="109"/>
      <c r="E143" s="109"/>
      <c r="F143" s="110"/>
      <c r="G143" s="109"/>
      <c r="H143" s="109"/>
      <c r="I143" s="110"/>
      <c r="J143" s="109"/>
      <c r="K143" s="109"/>
      <c r="L143" s="109"/>
      <c r="M143" s="109"/>
      <c r="N143" s="109"/>
      <c r="O143" s="109"/>
      <c r="P143" s="109"/>
      <c r="Q143" s="109"/>
    </row>
    <row r="144" spans="1:17" s="17" customFormat="1" ht="30" x14ac:dyDescent="0.25">
      <c r="A144" s="109"/>
      <c r="B144" s="109" t="s">
        <v>81</v>
      </c>
      <c r="C144" s="110"/>
      <c r="D144" s="110"/>
      <c r="E144" s="109"/>
      <c r="F144" s="109"/>
      <c r="G144" s="109"/>
      <c r="H144" s="109"/>
      <c r="I144" s="109"/>
      <c r="J144" s="109"/>
      <c r="K144" s="109"/>
      <c r="L144" s="109"/>
      <c r="M144" s="109"/>
      <c r="N144" s="109"/>
      <c r="O144" s="109"/>
      <c r="P144" s="109"/>
      <c r="Q144" s="109"/>
    </row>
    <row r="145" spans="1:17" s="17" customFormat="1" ht="15" x14ac:dyDescent="0.25">
      <c r="A145" s="109"/>
      <c r="B145" s="109" t="s">
        <v>82</v>
      </c>
      <c r="C145" s="110"/>
      <c r="D145" s="110"/>
      <c r="E145" s="109"/>
      <c r="F145" s="110"/>
      <c r="G145" s="109"/>
      <c r="H145" s="109"/>
      <c r="I145" s="109"/>
      <c r="J145" s="109"/>
      <c r="K145" s="109"/>
      <c r="L145" s="109"/>
      <c r="M145" s="109"/>
      <c r="N145" s="109"/>
      <c r="O145" s="109"/>
      <c r="P145" s="109"/>
      <c r="Q145" s="109"/>
    </row>
    <row r="146" spans="1:17" s="7" customFormat="1" ht="30" x14ac:dyDescent="0.2">
      <c r="A146" s="109"/>
      <c r="B146" s="109" t="s">
        <v>83</v>
      </c>
      <c r="C146" s="109"/>
      <c r="D146" s="109"/>
      <c r="E146" s="109">
        <f>SUM(E142:E145)</f>
        <v>180</v>
      </c>
      <c r="F146" s="109">
        <f>F142+F145</f>
        <v>10</v>
      </c>
      <c r="G146" s="109">
        <f>G142+G145</f>
        <v>30</v>
      </c>
      <c r="H146" s="109">
        <f>H142+H145</f>
        <v>40</v>
      </c>
      <c r="I146" s="109"/>
      <c r="J146" s="109">
        <f>J142+J145</f>
        <v>30</v>
      </c>
      <c r="K146" s="109">
        <f>K142+K145</f>
        <v>40</v>
      </c>
      <c r="L146" s="109"/>
      <c r="M146" s="109">
        <f>M142+M145</f>
        <v>30</v>
      </c>
      <c r="N146" s="109">
        <f>N142+N145</f>
        <v>40</v>
      </c>
      <c r="O146" s="109">
        <f>O142+O145</f>
        <v>20</v>
      </c>
      <c r="P146" s="109">
        <f>P142+P145</f>
        <v>20</v>
      </c>
      <c r="Q146" s="109">
        <f>Q142+Q145</f>
        <v>20</v>
      </c>
    </row>
    <row r="147" spans="1:17" s="9" customFormat="1" ht="63.75" x14ac:dyDescent="0.2">
      <c r="A147" s="107" t="s">
        <v>198</v>
      </c>
      <c r="B147" s="107" t="s">
        <v>88</v>
      </c>
      <c r="C147" s="107"/>
      <c r="D147" s="107" t="s">
        <v>193</v>
      </c>
      <c r="E147" s="107"/>
      <c r="F147" s="108"/>
      <c r="G147" s="107"/>
      <c r="H147" s="107"/>
      <c r="I147" s="108"/>
      <c r="J147" s="107"/>
      <c r="K147" s="107"/>
      <c r="L147" s="107"/>
      <c r="M147" s="107"/>
      <c r="N147" s="107"/>
      <c r="O147" s="107"/>
      <c r="P147" s="107"/>
      <c r="Q147" s="107"/>
    </row>
    <row r="148" spans="1:17" s="17" customFormat="1" ht="30" x14ac:dyDescent="0.25">
      <c r="A148" s="109"/>
      <c r="B148" s="109" t="s">
        <v>79</v>
      </c>
      <c r="C148" s="109"/>
      <c r="D148" s="109"/>
      <c r="E148" s="109">
        <f>H148+K148+N148+O148+P148+Q148</f>
        <v>37</v>
      </c>
      <c r="F148" s="108">
        <v>1</v>
      </c>
      <c r="G148" s="107">
        <v>5</v>
      </c>
      <c r="H148" s="107">
        <f t="shared" ref="H148" si="28">F148+G148</f>
        <v>6</v>
      </c>
      <c r="I148" s="108">
        <v>3</v>
      </c>
      <c r="J148" s="107">
        <v>5</v>
      </c>
      <c r="K148" s="107">
        <f t="shared" ref="K148" si="29">I148+J148</f>
        <v>8</v>
      </c>
      <c r="L148" s="107">
        <v>3</v>
      </c>
      <c r="M148" s="107">
        <v>5</v>
      </c>
      <c r="N148" s="107">
        <f t="shared" ref="N148" si="30">L148+M148</f>
        <v>8</v>
      </c>
      <c r="O148" s="107">
        <v>5</v>
      </c>
      <c r="P148" s="107">
        <v>5</v>
      </c>
      <c r="Q148" s="107">
        <v>5</v>
      </c>
    </row>
    <row r="149" spans="1:17" s="17" customFormat="1" ht="45" x14ac:dyDescent="0.25">
      <c r="A149" s="109"/>
      <c r="B149" s="109" t="s">
        <v>80</v>
      </c>
      <c r="C149" s="109"/>
      <c r="D149" s="109"/>
      <c r="E149" s="109"/>
      <c r="F149" s="110"/>
      <c r="G149" s="109"/>
      <c r="H149" s="109"/>
      <c r="I149" s="110"/>
      <c r="J149" s="109"/>
      <c r="K149" s="109"/>
      <c r="L149" s="109"/>
      <c r="M149" s="109"/>
      <c r="N149" s="109"/>
      <c r="O149" s="109"/>
      <c r="P149" s="109"/>
      <c r="Q149" s="109"/>
    </row>
    <row r="150" spans="1:17" s="17" customFormat="1" ht="30" x14ac:dyDescent="0.25">
      <c r="A150" s="109"/>
      <c r="B150" s="109" t="s">
        <v>81</v>
      </c>
      <c r="C150" s="110"/>
      <c r="D150" s="110"/>
      <c r="E150" s="109"/>
      <c r="F150" s="109"/>
      <c r="G150" s="109"/>
      <c r="H150" s="109"/>
      <c r="I150" s="109"/>
      <c r="J150" s="109"/>
      <c r="K150" s="109"/>
      <c r="L150" s="109"/>
      <c r="M150" s="109"/>
      <c r="N150" s="109"/>
      <c r="O150" s="109"/>
      <c r="P150" s="109"/>
      <c r="Q150" s="109"/>
    </row>
    <row r="151" spans="1:17" s="17" customFormat="1" ht="15" x14ac:dyDescent="0.25">
      <c r="A151" s="109"/>
      <c r="B151" s="109" t="s">
        <v>82</v>
      </c>
      <c r="C151" s="110"/>
      <c r="D151" s="110"/>
      <c r="E151" s="109"/>
      <c r="F151" s="110"/>
      <c r="G151" s="109"/>
      <c r="H151" s="109"/>
      <c r="I151" s="109"/>
      <c r="J151" s="109"/>
      <c r="K151" s="109"/>
      <c r="L151" s="109"/>
      <c r="M151" s="109"/>
      <c r="N151" s="109"/>
      <c r="O151" s="109"/>
      <c r="P151" s="109"/>
      <c r="Q151" s="109"/>
    </row>
    <row r="152" spans="1:17" s="7" customFormat="1" ht="30" x14ac:dyDescent="0.2">
      <c r="A152" s="109"/>
      <c r="B152" s="109" t="s">
        <v>83</v>
      </c>
      <c r="C152" s="109"/>
      <c r="D152" s="109"/>
      <c r="E152" s="109">
        <f>SUM(E148:E151)</f>
        <v>37</v>
      </c>
      <c r="F152" s="109">
        <f>F148+F151</f>
        <v>1</v>
      </c>
      <c r="G152" s="109">
        <f>G148+G151</f>
        <v>5</v>
      </c>
      <c r="H152" s="109">
        <f>H148+H151</f>
        <v>6</v>
      </c>
      <c r="I152" s="109"/>
      <c r="J152" s="109">
        <f>J148+J151</f>
        <v>5</v>
      </c>
      <c r="K152" s="109">
        <f>K148+K151</f>
        <v>8</v>
      </c>
      <c r="L152" s="109"/>
      <c r="M152" s="109">
        <f>M148+M151</f>
        <v>5</v>
      </c>
      <c r="N152" s="109">
        <f>N148+N151</f>
        <v>8</v>
      </c>
      <c r="O152" s="109">
        <f>O148+O151</f>
        <v>5</v>
      </c>
      <c r="P152" s="109">
        <f>P148+P151</f>
        <v>5</v>
      </c>
      <c r="Q152" s="109">
        <f>Q148+Q151</f>
        <v>5</v>
      </c>
    </row>
    <row r="153" spans="1:17" s="9" customFormat="1" ht="76.5" x14ac:dyDescent="0.2">
      <c r="A153" s="107" t="s">
        <v>199</v>
      </c>
      <c r="B153" s="107" t="s">
        <v>89</v>
      </c>
      <c r="C153" s="107"/>
      <c r="D153" s="107" t="s">
        <v>195</v>
      </c>
      <c r="E153" s="107"/>
      <c r="F153" s="108"/>
      <c r="G153" s="107"/>
      <c r="H153" s="107"/>
      <c r="I153" s="108"/>
      <c r="J153" s="107"/>
      <c r="K153" s="107"/>
      <c r="L153" s="107"/>
      <c r="M153" s="107"/>
      <c r="N153" s="107"/>
      <c r="O153" s="107"/>
      <c r="P153" s="107"/>
      <c r="Q153" s="107"/>
    </row>
    <row r="154" spans="1:17" s="17" customFormat="1" ht="30" x14ac:dyDescent="0.25">
      <c r="A154" s="109"/>
      <c r="B154" s="109" t="s">
        <v>79</v>
      </c>
      <c r="C154" s="109"/>
      <c r="D154" s="109"/>
      <c r="E154" s="109">
        <f>H154+K154+N154+O154+P154+Q154</f>
        <v>140</v>
      </c>
      <c r="F154" s="108">
        <v>30</v>
      </c>
      <c r="G154" s="107">
        <v>10</v>
      </c>
      <c r="H154" s="107">
        <f t="shared" ref="H154" si="31">F154+G154</f>
        <v>40</v>
      </c>
      <c r="I154" s="108">
        <v>10</v>
      </c>
      <c r="J154" s="107">
        <v>10</v>
      </c>
      <c r="K154" s="107">
        <f t="shared" ref="K154" si="32">I154+J154</f>
        <v>20</v>
      </c>
      <c r="L154" s="107">
        <v>10</v>
      </c>
      <c r="M154" s="107">
        <v>10</v>
      </c>
      <c r="N154" s="107">
        <f t="shared" ref="N154" si="33">L154+M154</f>
        <v>20</v>
      </c>
      <c r="O154" s="107">
        <v>20</v>
      </c>
      <c r="P154" s="107">
        <v>20</v>
      </c>
      <c r="Q154" s="107">
        <v>20</v>
      </c>
    </row>
    <row r="155" spans="1:17" s="17" customFormat="1" ht="45" x14ac:dyDescent="0.25">
      <c r="A155" s="109"/>
      <c r="B155" s="109" t="s">
        <v>80</v>
      </c>
      <c r="C155" s="109"/>
      <c r="D155" s="109"/>
      <c r="E155" s="109"/>
      <c r="F155" s="110"/>
      <c r="G155" s="109"/>
      <c r="H155" s="109"/>
      <c r="I155" s="110"/>
      <c r="J155" s="109"/>
      <c r="K155" s="109"/>
      <c r="L155" s="109"/>
      <c r="M155" s="109"/>
      <c r="N155" s="109"/>
      <c r="O155" s="109"/>
      <c r="P155" s="109"/>
      <c r="Q155" s="109"/>
    </row>
    <row r="156" spans="1:17" s="17" customFormat="1" ht="30" x14ac:dyDescent="0.25">
      <c r="A156" s="109"/>
      <c r="B156" s="109" t="s">
        <v>81</v>
      </c>
      <c r="C156" s="110"/>
      <c r="D156" s="110"/>
      <c r="E156" s="109"/>
      <c r="F156" s="109"/>
      <c r="G156" s="109"/>
      <c r="H156" s="109"/>
      <c r="I156" s="109"/>
      <c r="J156" s="109"/>
      <c r="K156" s="109"/>
      <c r="L156" s="109"/>
      <c r="M156" s="109"/>
      <c r="N156" s="109"/>
      <c r="O156" s="109"/>
      <c r="P156" s="109"/>
      <c r="Q156" s="109"/>
    </row>
    <row r="157" spans="1:17" s="17" customFormat="1" ht="15" x14ac:dyDescent="0.25">
      <c r="A157" s="109"/>
      <c r="B157" s="109" t="s">
        <v>82</v>
      </c>
      <c r="C157" s="110"/>
      <c r="D157" s="110"/>
      <c r="E157" s="109"/>
      <c r="F157" s="110"/>
      <c r="G157" s="109"/>
      <c r="H157" s="109"/>
      <c r="I157" s="109"/>
      <c r="J157" s="109"/>
      <c r="K157" s="109"/>
      <c r="L157" s="109"/>
      <c r="M157" s="109"/>
      <c r="N157" s="109"/>
      <c r="O157" s="109"/>
      <c r="P157" s="109"/>
      <c r="Q157" s="109"/>
    </row>
    <row r="158" spans="1:17" s="7" customFormat="1" ht="30" x14ac:dyDescent="0.2">
      <c r="A158" s="109"/>
      <c r="B158" s="109" t="s">
        <v>83</v>
      </c>
      <c r="C158" s="109"/>
      <c r="D158" s="109"/>
      <c r="E158" s="109">
        <f>SUM(E154:E157)</f>
        <v>140</v>
      </c>
      <c r="F158" s="109">
        <f>F154+F157</f>
        <v>30</v>
      </c>
      <c r="G158" s="109">
        <f>G154+G157</f>
        <v>10</v>
      </c>
      <c r="H158" s="109">
        <f>H154+H157</f>
        <v>40</v>
      </c>
      <c r="I158" s="109"/>
      <c r="J158" s="109">
        <f>J154+J157</f>
        <v>10</v>
      </c>
      <c r="K158" s="109">
        <f>K154+K157</f>
        <v>20</v>
      </c>
      <c r="L158" s="109"/>
      <c r="M158" s="109">
        <f>M154+M157</f>
        <v>10</v>
      </c>
      <c r="N158" s="109">
        <f>N154+N157</f>
        <v>20</v>
      </c>
      <c r="O158" s="109">
        <f>O154+O157</f>
        <v>20</v>
      </c>
      <c r="P158" s="109">
        <f>P154+P157</f>
        <v>20</v>
      </c>
      <c r="Q158" s="109">
        <f>Q154+Q157</f>
        <v>20</v>
      </c>
    </row>
    <row r="159" spans="1:17" s="9" customFormat="1" ht="89.25" x14ac:dyDescent="0.2">
      <c r="A159" s="107" t="s">
        <v>200</v>
      </c>
      <c r="B159" s="107" t="s">
        <v>98</v>
      </c>
      <c r="C159" s="107"/>
      <c r="D159" s="107" t="s">
        <v>193</v>
      </c>
      <c r="E159" s="107"/>
      <c r="F159" s="108"/>
      <c r="G159" s="107"/>
      <c r="H159" s="107"/>
      <c r="I159" s="108"/>
      <c r="J159" s="107"/>
      <c r="K159" s="107"/>
      <c r="L159" s="107"/>
      <c r="M159" s="107"/>
      <c r="N159" s="107"/>
      <c r="O159" s="107"/>
      <c r="P159" s="107"/>
      <c r="Q159" s="107"/>
    </row>
    <row r="160" spans="1:17" s="17" customFormat="1" ht="30" x14ac:dyDescent="0.25">
      <c r="A160" s="109"/>
      <c r="B160" s="109" t="s">
        <v>79</v>
      </c>
      <c r="C160" s="109"/>
      <c r="D160" s="109"/>
      <c r="E160" s="109">
        <f>H160+K160+N160+O160+P160+Q160</f>
        <v>240</v>
      </c>
      <c r="F160" s="108">
        <v>20</v>
      </c>
      <c r="G160" s="107">
        <v>40</v>
      </c>
      <c r="H160" s="107">
        <f t="shared" ref="H160" si="34">F160+G160</f>
        <v>60</v>
      </c>
      <c r="I160" s="108">
        <v>20</v>
      </c>
      <c r="J160" s="107">
        <v>40</v>
      </c>
      <c r="K160" s="107">
        <f t="shared" ref="K160" si="35">I160+J160</f>
        <v>60</v>
      </c>
      <c r="L160" s="107">
        <v>20</v>
      </c>
      <c r="M160" s="107">
        <v>40</v>
      </c>
      <c r="N160" s="107">
        <f t="shared" ref="N160" si="36">L160+M160</f>
        <v>60</v>
      </c>
      <c r="O160" s="107">
        <v>20</v>
      </c>
      <c r="P160" s="107">
        <v>20</v>
      </c>
      <c r="Q160" s="107">
        <v>20</v>
      </c>
    </row>
    <row r="161" spans="1:17" s="17" customFormat="1" ht="45" x14ac:dyDescent="0.25">
      <c r="A161" s="109"/>
      <c r="B161" s="109" t="s">
        <v>80</v>
      </c>
      <c r="C161" s="109"/>
      <c r="D161" s="109"/>
      <c r="E161" s="109"/>
      <c r="F161" s="110"/>
      <c r="G161" s="109"/>
      <c r="H161" s="109"/>
      <c r="I161" s="110"/>
      <c r="J161" s="109"/>
      <c r="K161" s="109"/>
      <c r="L161" s="109"/>
      <c r="M161" s="109"/>
      <c r="N161" s="109"/>
      <c r="O161" s="109"/>
      <c r="P161" s="109"/>
      <c r="Q161" s="109"/>
    </row>
    <row r="162" spans="1:17" s="17" customFormat="1" ht="30" x14ac:dyDescent="0.25">
      <c r="A162" s="109"/>
      <c r="B162" s="109" t="s">
        <v>81</v>
      </c>
      <c r="C162" s="110"/>
      <c r="D162" s="110"/>
      <c r="E162" s="109"/>
      <c r="F162" s="109"/>
      <c r="G162" s="109"/>
      <c r="H162" s="109"/>
      <c r="I162" s="109"/>
      <c r="J162" s="109"/>
      <c r="K162" s="109"/>
      <c r="L162" s="109"/>
      <c r="M162" s="109"/>
      <c r="N162" s="109"/>
      <c r="O162" s="109"/>
      <c r="P162" s="109"/>
      <c r="Q162" s="109"/>
    </row>
    <row r="163" spans="1:17" s="17" customFormat="1" ht="15" x14ac:dyDescent="0.25">
      <c r="A163" s="109"/>
      <c r="B163" s="109" t="s">
        <v>82</v>
      </c>
      <c r="C163" s="110"/>
      <c r="D163" s="110"/>
      <c r="E163" s="109"/>
      <c r="F163" s="110"/>
      <c r="G163" s="109"/>
      <c r="H163" s="109"/>
      <c r="I163" s="109"/>
      <c r="J163" s="109"/>
      <c r="K163" s="109"/>
      <c r="L163" s="109"/>
      <c r="M163" s="109"/>
      <c r="N163" s="109"/>
      <c r="O163" s="109"/>
      <c r="P163" s="109"/>
      <c r="Q163" s="109"/>
    </row>
    <row r="164" spans="1:17" s="7" customFormat="1" ht="30" x14ac:dyDescent="0.2">
      <c r="A164" s="109"/>
      <c r="B164" s="109" t="s">
        <v>83</v>
      </c>
      <c r="C164" s="109"/>
      <c r="D164" s="109"/>
      <c r="E164" s="109">
        <f>SUM(E160:E163)</f>
        <v>240</v>
      </c>
      <c r="F164" s="109">
        <f>F160+F163</f>
        <v>20</v>
      </c>
      <c r="G164" s="109">
        <f>G160+G163</f>
        <v>40</v>
      </c>
      <c r="H164" s="109">
        <f>H160+H163</f>
        <v>60</v>
      </c>
      <c r="I164" s="109"/>
      <c r="J164" s="109">
        <f>J160+J163</f>
        <v>40</v>
      </c>
      <c r="K164" s="109">
        <f>K160+K163</f>
        <v>60</v>
      </c>
      <c r="L164" s="109"/>
      <c r="M164" s="109">
        <f>M160+M163</f>
        <v>40</v>
      </c>
      <c r="N164" s="109">
        <f>N160+N163</f>
        <v>60</v>
      </c>
      <c r="O164" s="109">
        <f>O160+O163</f>
        <v>20</v>
      </c>
      <c r="P164" s="109">
        <f>P160+P163</f>
        <v>20</v>
      </c>
      <c r="Q164" s="109">
        <f>Q160+Q163</f>
        <v>20</v>
      </c>
    </row>
    <row r="165" spans="1:17" s="9" customFormat="1" ht="69" customHeight="1" x14ac:dyDescent="0.2">
      <c r="A165" s="107" t="s">
        <v>201</v>
      </c>
      <c r="B165" s="107" t="s">
        <v>90</v>
      </c>
      <c r="C165" s="107"/>
      <c r="D165" s="107" t="s">
        <v>193</v>
      </c>
      <c r="E165" s="107"/>
      <c r="F165" s="108"/>
      <c r="G165" s="107"/>
      <c r="H165" s="107"/>
      <c r="I165" s="108"/>
      <c r="J165" s="107"/>
      <c r="K165" s="107"/>
      <c r="L165" s="107"/>
      <c r="M165" s="107"/>
      <c r="N165" s="107"/>
      <c r="O165" s="107"/>
      <c r="P165" s="107"/>
      <c r="Q165" s="107"/>
    </row>
    <row r="166" spans="1:17" s="17" customFormat="1" ht="30" x14ac:dyDescent="0.25">
      <c r="A166" s="109"/>
      <c r="B166" s="109" t="s">
        <v>79</v>
      </c>
      <c r="C166" s="109"/>
      <c r="D166" s="109"/>
      <c r="E166" s="109">
        <f>H166+K166+N166+O166+P166+Q166</f>
        <v>150</v>
      </c>
      <c r="F166" s="108">
        <v>10</v>
      </c>
      <c r="G166" s="107">
        <v>20</v>
      </c>
      <c r="H166" s="107">
        <f t="shared" ref="H166" si="37">F166+G166</f>
        <v>30</v>
      </c>
      <c r="I166" s="108">
        <v>10</v>
      </c>
      <c r="J166" s="107">
        <v>20</v>
      </c>
      <c r="K166" s="107">
        <f t="shared" ref="K166" si="38">I166+J166</f>
        <v>30</v>
      </c>
      <c r="L166" s="107">
        <v>10</v>
      </c>
      <c r="M166" s="107">
        <v>20</v>
      </c>
      <c r="N166" s="107">
        <f t="shared" ref="N166" si="39">L166+M166</f>
        <v>30</v>
      </c>
      <c r="O166" s="107">
        <v>20</v>
      </c>
      <c r="P166" s="107">
        <v>20</v>
      </c>
      <c r="Q166" s="107">
        <v>20</v>
      </c>
    </row>
    <row r="167" spans="1:17" s="17" customFormat="1" ht="45" x14ac:dyDescent="0.25">
      <c r="A167" s="109"/>
      <c r="B167" s="109" t="s">
        <v>80</v>
      </c>
      <c r="C167" s="109"/>
      <c r="D167" s="109"/>
      <c r="E167" s="109"/>
      <c r="F167" s="110"/>
      <c r="G167" s="109"/>
      <c r="H167" s="109"/>
      <c r="I167" s="110"/>
      <c r="J167" s="109"/>
      <c r="K167" s="109"/>
      <c r="L167" s="109"/>
      <c r="M167" s="109"/>
      <c r="N167" s="109"/>
      <c r="O167" s="109"/>
      <c r="P167" s="109"/>
      <c r="Q167" s="109"/>
    </row>
    <row r="168" spans="1:17" s="17" customFormat="1" ht="30" x14ac:dyDescent="0.25">
      <c r="A168" s="109"/>
      <c r="B168" s="109" t="s">
        <v>81</v>
      </c>
      <c r="C168" s="110"/>
      <c r="D168" s="110"/>
      <c r="E168" s="109"/>
      <c r="F168" s="109"/>
      <c r="G168" s="109"/>
      <c r="H168" s="109"/>
      <c r="I168" s="109"/>
      <c r="J168" s="109"/>
      <c r="K168" s="109"/>
      <c r="L168" s="109"/>
      <c r="M168" s="109"/>
      <c r="N168" s="109"/>
      <c r="O168" s="109"/>
      <c r="P168" s="109"/>
      <c r="Q168" s="109"/>
    </row>
    <row r="169" spans="1:17" s="17" customFormat="1" ht="15" x14ac:dyDescent="0.25">
      <c r="A169" s="109"/>
      <c r="B169" s="109" t="s">
        <v>82</v>
      </c>
      <c r="C169" s="110"/>
      <c r="D169" s="110"/>
      <c r="E169" s="109"/>
      <c r="F169" s="110"/>
      <c r="G169" s="109"/>
      <c r="H169" s="109"/>
      <c r="I169" s="109"/>
      <c r="J169" s="109"/>
      <c r="K169" s="109"/>
      <c r="L169" s="109"/>
      <c r="M169" s="109"/>
      <c r="N169" s="109"/>
      <c r="O169" s="109"/>
      <c r="P169" s="109"/>
      <c r="Q169" s="109"/>
    </row>
    <row r="170" spans="1:17" s="7" customFormat="1" ht="30" x14ac:dyDescent="0.2">
      <c r="A170" s="109"/>
      <c r="B170" s="109" t="s">
        <v>83</v>
      </c>
      <c r="C170" s="109"/>
      <c r="D170" s="109"/>
      <c r="E170" s="109">
        <f>SUM(E166:E169)</f>
        <v>150</v>
      </c>
      <c r="F170" s="109">
        <f>F166+F169</f>
        <v>10</v>
      </c>
      <c r="G170" s="109">
        <f>G166+G169</f>
        <v>20</v>
      </c>
      <c r="H170" s="109">
        <f>H166+H169</f>
        <v>30</v>
      </c>
      <c r="I170" s="109"/>
      <c r="J170" s="109">
        <f>J166+J169</f>
        <v>20</v>
      </c>
      <c r="K170" s="109">
        <f>K166+K169</f>
        <v>30</v>
      </c>
      <c r="L170" s="109"/>
      <c r="M170" s="109">
        <f>M166+M169</f>
        <v>20</v>
      </c>
      <c r="N170" s="109">
        <f>N166+N169</f>
        <v>30</v>
      </c>
      <c r="O170" s="109">
        <f>O166+O169</f>
        <v>20</v>
      </c>
      <c r="P170" s="109">
        <f>P166+P169</f>
        <v>20</v>
      </c>
      <c r="Q170" s="109">
        <f>Q166+Q169</f>
        <v>20</v>
      </c>
    </row>
    <row r="171" spans="1:17" s="9" customFormat="1" ht="76.5" x14ac:dyDescent="0.2">
      <c r="A171" s="107" t="s">
        <v>202</v>
      </c>
      <c r="B171" s="107" t="s">
        <v>92</v>
      </c>
      <c r="C171" s="107"/>
      <c r="D171" s="107" t="s">
        <v>195</v>
      </c>
      <c r="E171" s="107"/>
      <c r="F171" s="108"/>
      <c r="G171" s="107"/>
      <c r="H171" s="107"/>
      <c r="I171" s="108"/>
      <c r="J171" s="107"/>
      <c r="K171" s="107"/>
      <c r="L171" s="107"/>
      <c r="M171" s="107"/>
      <c r="N171" s="107"/>
      <c r="O171" s="107"/>
      <c r="P171" s="107"/>
      <c r="Q171" s="107"/>
    </row>
    <row r="172" spans="1:17" s="17" customFormat="1" ht="30" x14ac:dyDescent="0.25">
      <c r="A172" s="109"/>
      <c r="B172" s="109" t="s">
        <v>79</v>
      </c>
      <c r="C172" s="109"/>
      <c r="D172" s="109"/>
      <c r="E172" s="109">
        <f>H172+K172+N172+O172+P172+Q172</f>
        <v>240</v>
      </c>
      <c r="F172" s="108">
        <v>10</v>
      </c>
      <c r="G172" s="107">
        <v>40</v>
      </c>
      <c r="H172" s="107">
        <f t="shared" ref="H172" si="40">F172+G172</f>
        <v>50</v>
      </c>
      <c r="I172" s="108">
        <v>10</v>
      </c>
      <c r="J172" s="107">
        <v>40</v>
      </c>
      <c r="K172" s="107">
        <f t="shared" ref="K172" si="41">I172+J172</f>
        <v>50</v>
      </c>
      <c r="L172" s="107">
        <v>10</v>
      </c>
      <c r="M172" s="107">
        <v>40</v>
      </c>
      <c r="N172" s="107">
        <f t="shared" ref="N172" si="42">L172+M172</f>
        <v>50</v>
      </c>
      <c r="O172" s="107">
        <v>30</v>
      </c>
      <c r="P172" s="107">
        <v>30</v>
      </c>
      <c r="Q172" s="107">
        <v>30</v>
      </c>
    </row>
    <row r="173" spans="1:17" s="17" customFormat="1" ht="45" x14ac:dyDescent="0.25">
      <c r="A173" s="109"/>
      <c r="B173" s="109" t="s">
        <v>80</v>
      </c>
      <c r="C173" s="109"/>
      <c r="D173" s="109"/>
      <c r="E173" s="109"/>
      <c r="F173" s="110"/>
      <c r="G173" s="109"/>
      <c r="H173" s="109"/>
      <c r="I173" s="110"/>
      <c r="J173" s="109"/>
      <c r="K173" s="109"/>
      <c r="L173" s="109"/>
      <c r="M173" s="109"/>
      <c r="N173" s="109"/>
      <c r="O173" s="109"/>
      <c r="P173" s="109"/>
      <c r="Q173" s="109"/>
    </row>
    <row r="174" spans="1:17" s="17" customFormat="1" ht="30" x14ac:dyDescent="0.25">
      <c r="A174" s="109"/>
      <c r="B174" s="109" t="s">
        <v>81</v>
      </c>
      <c r="C174" s="110"/>
      <c r="D174" s="110"/>
      <c r="E174" s="109"/>
      <c r="F174" s="109"/>
      <c r="G174" s="109"/>
      <c r="H174" s="109"/>
      <c r="I174" s="109"/>
      <c r="J174" s="109"/>
      <c r="K174" s="109"/>
      <c r="L174" s="109"/>
      <c r="M174" s="109"/>
      <c r="N174" s="109"/>
      <c r="O174" s="109"/>
      <c r="P174" s="109"/>
      <c r="Q174" s="109"/>
    </row>
    <row r="175" spans="1:17" s="17" customFormat="1" ht="15" x14ac:dyDescent="0.25">
      <c r="A175" s="109"/>
      <c r="B175" s="109" t="s">
        <v>82</v>
      </c>
      <c r="C175" s="110"/>
      <c r="D175" s="110"/>
      <c r="E175" s="109"/>
      <c r="F175" s="110"/>
      <c r="G175" s="109"/>
      <c r="H175" s="109"/>
      <c r="I175" s="109"/>
      <c r="J175" s="109"/>
      <c r="K175" s="109"/>
      <c r="L175" s="109"/>
      <c r="M175" s="109"/>
      <c r="N175" s="109"/>
      <c r="O175" s="109"/>
      <c r="P175" s="109"/>
      <c r="Q175" s="109"/>
    </row>
    <row r="176" spans="1:17" s="7" customFormat="1" ht="30" x14ac:dyDescent="0.2">
      <c r="A176" s="109"/>
      <c r="B176" s="109" t="s">
        <v>83</v>
      </c>
      <c r="C176" s="109"/>
      <c r="D176" s="109"/>
      <c r="E176" s="109">
        <f>SUM(E172:E175)</f>
        <v>240</v>
      </c>
      <c r="F176" s="109">
        <f>F172+F175</f>
        <v>10</v>
      </c>
      <c r="G176" s="109">
        <f>G172+G175</f>
        <v>40</v>
      </c>
      <c r="H176" s="109">
        <f>H172+H175</f>
        <v>50</v>
      </c>
      <c r="I176" s="109"/>
      <c r="J176" s="109">
        <f>J172+J175</f>
        <v>40</v>
      </c>
      <c r="K176" s="109">
        <f>K172+K175</f>
        <v>50</v>
      </c>
      <c r="L176" s="109"/>
      <c r="M176" s="109">
        <f>M172+M175</f>
        <v>40</v>
      </c>
      <c r="N176" s="109">
        <f>N172+N175</f>
        <v>50</v>
      </c>
      <c r="O176" s="109">
        <f>O172+O175</f>
        <v>30</v>
      </c>
      <c r="P176" s="109">
        <f>P172+P175</f>
        <v>30</v>
      </c>
      <c r="Q176" s="109">
        <f>Q172+Q175</f>
        <v>30</v>
      </c>
    </row>
    <row r="177" spans="1:17" s="9" customFormat="1" ht="102" x14ac:dyDescent="0.2">
      <c r="A177" s="107" t="s">
        <v>204</v>
      </c>
      <c r="B177" s="107" t="s">
        <v>93</v>
      </c>
      <c r="C177" s="107"/>
      <c r="D177" s="107" t="s">
        <v>195</v>
      </c>
      <c r="E177" s="107"/>
      <c r="F177" s="108"/>
      <c r="G177" s="107"/>
      <c r="H177" s="107"/>
      <c r="I177" s="108"/>
      <c r="J177" s="107"/>
      <c r="K177" s="107"/>
      <c r="L177" s="107"/>
      <c r="M177" s="107"/>
      <c r="N177" s="107"/>
      <c r="O177" s="107"/>
      <c r="P177" s="107"/>
      <c r="Q177" s="107"/>
    </row>
    <row r="178" spans="1:17" s="17" customFormat="1" ht="30" x14ac:dyDescent="0.25">
      <c r="A178" s="109"/>
      <c r="B178" s="109" t="s">
        <v>79</v>
      </c>
      <c r="C178" s="109"/>
      <c r="D178" s="109"/>
      <c r="E178" s="109">
        <f>H178+K178+N178+O178+P178+Q178</f>
        <v>270</v>
      </c>
      <c r="F178" s="108">
        <v>10</v>
      </c>
      <c r="G178" s="107">
        <v>50</v>
      </c>
      <c r="H178" s="107">
        <f t="shared" ref="H178" si="43">F178+G178</f>
        <v>60</v>
      </c>
      <c r="I178" s="108">
        <v>10</v>
      </c>
      <c r="J178" s="107">
        <v>50</v>
      </c>
      <c r="K178" s="107">
        <f t="shared" ref="K178" si="44">I178+J178</f>
        <v>60</v>
      </c>
      <c r="L178" s="107">
        <v>10</v>
      </c>
      <c r="M178" s="107">
        <v>50</v>
      </c>
      <c r="N178" s="107">
        <f t="shared" ref="N178" si="45">L178+M178</f>
        <v>60</v>
      </c>
      <c r="O178" s="107">
        <v>30</v>
      </c>
      <c r="P178" s="107">
        <v>30</v>
      </c>
      <c r="Q178" s="107">
        <v>30</v>
      </c>
    </row>
    <row r="179" spans="1:17" s="17" customFormat="1" ht="45" x14ac:dyDescent="0.25">
      <c r="A179" s="109"/>
      <c r="B179" s="109" t="s">
        <v>80</v>
      </c>
      <c r="C179" s="109"/>
      <c r="D179" s="109"/>
      <c r="E179" s="109"/>
      <c r="F179" s="110"/>
      <c r="G179" s="109"/>
      <c r="H179" s="109"/>
      <c r="I179" s="110"/>
      <c r="J179" s="109"/>
      <c r="K179" s="109"/>
      <c r="L179" s="109"/>
      <c r="M179" s="109"/>
      <c r="N179" s="109"/>
      <c r="O179" s="109"/>
      <c r="P179" s="109"/>
      <c r="Q179" s="109"/>
    </row>
    <row r="180" spans="1:17" s="17" customFormat="1" ht="30" x14ac:dyDescent="0.25">
      <c r="A180" s="109"/>
      <c r="B180" s="109" t="s">
        <v>81</v>
      </c>
      <c r="C180" s="110"/>
      <c r="D180" s="110"/>
      <c r="E180" s="109"/>
      <c r="F180" s="109"/>
      <c r="G180" s="109"/>
      <c r="H180" s="109"/>
      <c r="I180" s="109"/>
      <c r="J180" s="109"/>
      <c r="K180" s="109"/>
      <c r="L180" s="109"/>
      <c r="M180" s="109"/>
      <c r="N180" s="109"/>
      <c r="O180" s="109"/>
      <c r="P180" s="109"/>
      <c r="Q180" s="109"/>
    </row>
    <row r="181" spans="1:17" s="17" customFormat="1" ht="15" x14ac:dyDescent="0.25">
      <c r="A181" s="109"/>
      <c r="B181" s="109" t="s">
        <v>82</v>
      </c>
      <c r="C181" s="110"/>
      <c r="D181" s="110"/>
      <c r="E181" s="109"/>
      <c r="F181" s="110"/>
      <c r="G181" s="109"/>
      <c r="H181" s="109"/>
      <c r="I181" s="109"/>
      <c r="J181" s="109"/>
      <c r="K181" s="109"/>
      <c r="L181" s="109"/>
      <c r="M181" s="109"/>
      <c r="N181" s="109"/>
      <c r="O181" s="109"/>
      <c r="P181" s="109"/>
      <c r="Q181" s="109"/>
    </row>
    <row r="182" spans="1:17" s="7" customFormat="1" ht="30" x14ac:dyDescent="0.2">
      <c r="A182" s="109"/>
      <c r="B182" s="109" t="s">
        <v>83</v>
      </c>
      <c r="C182" s="109"/>
      <c r="D182" s="109"/>
      <c r="E182" s="109">
        <f>SUM(E178:E181)</f>
        <v>270</v>
      </c>
      <c r="F182" s="109">
        <f>F178+F181</f>
        <v>10</v>
      </c>
      <c r="G182" s="109">
        <f>G178+G181</f>
        <v>50</v>
      </c>
      <c r="H182" s="109">
        <f>H178+H181</f>
        <v>60</v>
      </c>
      <c r="I182" s="109"/>
      <c r="J182" s="109">
        <f>J178+J181</f>
        <v>50</v>
      </c>
      <c r="K182" s="109">
        <f>K178+K181</f>
        <v>60</v>
      </c>
      <c r="L182" s="109"/>
      <c r="M182" s="109">
        <f>M178+M181</f>
        <v>50</v>
      </c>
      <c r="N182" s="109">
        <f>N178+N181</f>
        <v>60</v>
      </c>
      <c r="O182" s="109">
        <f>O178+O181</f>
        <v>30</v>
      </c>
      <c r="P182" s="109">
        <f>P178+P181</f>
        <v>30</v>
      </c>
      <c r="Q182" s="109">
        <f>Q178+Q181</f>
        <v>30</v>
      </c>
    </row>
    <row r="183" spans="1:17" s="9" customFormat="1" ht="365.25" customHeight="1" x14ac:dyDescent="0.2">
      <c r="A183" s="107" t="s">
        <v>205</v>
      </c>
      <c r="B183" s="107" t="s">
        <v>94</v>
      </c>
      <c r="C183" s="107"/>
      <c r="D183" s="107" t="s">
        <v>193</v>
      </c>
      <c r="E183" s="107"/>
      <c r="F183" s="108"/>
      <c r="G183" s="107"/>
      <c r="H183" s="107"/>
      <c r="I183" s="108"/>
      <c r="J183" s="107"/>
      <c r="K183" s="107"/>
      <c r="L183" s="107"/>
      <c r="M183" s="107"/>
      <c r="N183" s="107"/>
      <c r="O183" s="107"/>
      <c r="P183" s="107"/>
      <c r="Q183" s="107"/>
    </row>
    <row r="184" spans="1:17" s="17" customFormat="1" ht="30" x14ac:dyDescent="0.25">
      <c r="A184" s="109"/>
      <c r="B184" s="109" t="s">
        <v>79</v>
      </c>
      <c r="C184" s="109"/>
      <c r="D184" s="109"/>
      <c r="E184" s="109">
        <f>H184+K184+N184+O184+P184+Q184</f>
        <v>1800</v>
      </c>
      <c r="F184" s="108">
        <v>150</v>
      </c>
      <c r="G184" s="107">
        <v>150</v>
      </c>
      <c r="H184" s="107">
        <f t="shared" ref="H184" si="46">F184+G184</f>
        <v>300</v>
      </c>
      <c r="I184" s="108">
        <v>150</v>
      </c>
      <c r="J184" s="107">
        <v>150</v>
      </c>
      <c r="K184" s="107">
        <f t="shared" ref="K184" si="47">I184+J184</f>
        <v>300</v>
      </c>
      <c r="L184" s="107">
        <v>150</v>
      </c>
      <c r="M184" s="107">
        <v>150</v>
      </c>
      <c r="N184" s="107">
        <f t="shared" ref="N184" si="48">L184+M184</f>
        <v>300</v>
      </c>
      <c r="O184" s="107">
        <v>300</v>
      </c>
      <c r="P184" s="107">
        <v>300</v>
      </c>
      <c r="Q184" s="107">
        <v>300</v>
      </c>
    </row>
    <row r="185" spans="1:17" s="17" customFormat="1" ht="45" x14ac:dyDescent="0.25">
      <c r="A185" s="109"/>
      <c r="B185" s="109" t="s">
        <v>80</v>
      </c>
      <c r="C185" s="109"/>
      <c r="D185" s="109"/>
      <c r="E185" s="109"/>
      <c r="F185" s="110"/>
      <c r="G185" s="109"/>
      <c r="H185" s="109"/>
      <c r="I185" s="110"/>
      <c r="J185" s="109"/>
      <c r="K185" s="109"/>
      <c r="L185" s="109"/>
      <c r="M185" s="109"/>
      <c r="N185" s="109"/>
      <c r="O185" s="109"/>
      <c r="P185" s="109"/>
      <c r="Q185" s="109"/>
    </row>
    <row r="186" spans="1:17" s="17" customFormat="1" ht="30" x14ac:dyDescent="0.25">
      <c r="A186" s="109"/>
      <c r="B186" s="109" t="s">
        <v>81</v>
      </c>
      <c r="C186" s="110"/>
      <c r="D186" s="110"/>
      <c r="E186" s="109"/>
      <c r="F186" s="109"/>
      <c r="G186" s="109"/>
      <c r="H186" s="109"/>
      <c r="I186" s="109"/>
      <c r="J186" s="109"/>
      <c r="K186" s="109"/>
      <c r="L186" s="109"/>
      <c r="M186" s="109"/>
      <c r="N186" s="109"/>
      <c r="O186" s="109"/>
      <c r="P186" s="109"/>
      <c r="Q186" s="109"/>
    </row>
    <row r="187" spans="1:17" s="17" customFormat="1" ht="15" x14ac:dyDescent="0.25">
      <c r="A187" s="109"/>
      <c r="B187" s="109" t="s">
        <v>82</v>
      </c>
      <c r="C187" s="110"/>
      <c r="D187" s="110"/>
      <c r="E187" s="109"/>
      <c r="F187" s="110"/>
      <c r="G187" s="109"/>
      <c r="H187" s="109"/>
      <c r="I187" s="109"/>
      <c r="J187" s="109"/>
      <c r="K187" s="109"/>
      <c r="L187" s="109"/>
      <c r="M187" s="109"/>
      <c r="N187" s="109"/>
      <c r="O187" s="109"/>
      <c r="P187" s="109"/>
      <c r="Q187" s="109"/>
    </row>
    <row r="188" spans="1:17" s="7" customFormat="1" ht="30" x14ac:dyDescent="0.2">
      <c r="A188" s="109"/>
      <c r="B188" s="109" t="s">
        <v>83</v>
      </c>
      <c r="C188" s="109"/>
      <c r="D188" s="109"/>
      <c r="E188" s="109">
        <f>SUM(E184:E187)</f>
        <v>1800</v>
      </c>
      <c r="F188" s="109">
        <f>F184+F187</f>
        <v>150</v>
      </c>
      <c r="G188" s="109">
        <f>G184+G187</f>
        <v>150</v>
      </c>
      <c r="H188" s="109">
        <f>H184+H187</f>
        <v>300</v>
      </c>
      <c r="I188" s="109"/>
      <c r="J188" s="109">
        <f>J184+J187</f>
        <v>150</v>
      </c>
      <c r="K188" s="109">
        <f>K184+K187</f>
        <v>300</v>
      </c>
      <c r="L188" s="109"/>
      <c r="M188" s="109">
        <f>M184+M187</f>
        <v>150</v>
      </c>
      <c r="N188" s="109">
        <f>N184+N187</f>
        <v>300</v>
      </c>
      <c r="O188" s="109">
        <f>O184+O187</f>
        <v>300</v>
      </c>
      <c r="P188" s="109">
        <f>P184+P187</f>
        <v>300</v>
      </c>
      <c r="Q188" s="109">
        <f>Q184+Q187</f>
        <v>300</v>
      </c>
    </row>
    <row r="189" spans="1:17" s="9" customFormat="1" ht="78.599999999999994" customHeight="1" x14ac:dyDescent="0.2">
      <c r="A189" s="107" t="s">
        <v>206</v>
      </c>
      <c r="B189" s="107" t="s">
        <v>95</v>
      </c>
      <c r="C189" s="107"/>
      <c r="D189" s="107" t="s">
        <v>207</v>
      </c>
      <c r="E189" s="107"/>
      <c r="F189" s="108"/>
      <c r="G189" s="107"/>
      <c r="H189" s="107"/>
      <c r="I189" s="108"/>
      <c r="J189" s="107"/>
      <c r="K189" s="107"/>
      <c r="L189" s="107"/>
      <c r="M189" s="107"/>
      <c r="N189" s="107"/>
      <c r="O189" s="107"/>
      <c r="P189" s="107"/>
      <c r="Q189" s="107"/>
    </row>
    <row r="190" spans="1:17" s="17" customFormat="1" ht="30" x14ac:dyDescent="0.25">
      <c r="A190" s="109"/>
      <c r="B190" s="109" t="s">
        <v>79</v>
      </c>
      <c r="C190" s="109"/>
      <c r="D190" s="109"/>
      <c r="E190" s="109">
        <f>H190+K190+N190+O190+P190+Q190</f>
        <v>90</v>
      </c>
      <c r="F190" s="108">
        <v>5</v>
      </c>
      <c r="G190" s="107">
        <v>10</v>
      </c>
      <c r="H190" s="107">
        <f t="shared" ref="H190" si="49">F190+G190</f>
        <v>15</v>
      </c>
      <c r="I190" s="108">
        <v>5</v>
      </c>
      <c r="J190" s="107">
        <v>10</v>
      </c>
      <c r="K190" s="107">
        <f t="shared" ref="K190" si="50">I190+J190</f>
        <v>15</v>
      </c>
      <c r="L190" s="107">
        <v>5</v>
      </c>
      <c r="M190" s="107">
        <v>10</v>
      </c>
      <c r="N190" s="107">
        <f t="shared" ref="N190" si="51">L190+M190</f>
        <v>15</v>
      </c>
      <c r="O190" s="107">
        <v>15</v>
      </c>
      <c r="P190" s="107">
        <v>15</v>
      </c>
      <c r="Q190" s="107">
        <v>15</v>
      </c>
    </row>
    <row r="191" spans="1:17" s="17" customFormat="1" ht="45" x14ac:dyDescent="0.25">
      <c r="A191" s="109"/>
      <c r="B191" s="109" t="s">
        <v>80</v>
      </c>
      <c r="C191" s="109"/>
      <c r="D191" s="109"/>
      <c r="E191" s="109"/>
      <c r="F191" s="110"/>
      <c r="G191" s="109"/>
      <c r="H191" s="109"/>
      <c r="I191" s="110"/>
      <c r="J191" s="109"/>
      <c r="K191" s="109"/>
      <c r="L191" s="109"/>
      <c r="M191" s="109"/>
      <c r="N191" s="109"/>
      <c r="O191" s="109"/>
      <c r="P191" s="109"/>
      <c r="Q191" s="109"/>
    </row>
    <row r="192" spans="1:17" s="17" customFormat="1" ht="30" x14ac:dyDescent="0.25">
      <c r="A192" s="109"/>
      <c r="B192" s="109" t="s">
        <v>81</v>
      </c>
      <c r="C192" s="110"/>
      <c r="D192" s="110"/>
      <c r="E192" s="109"/>
      <c r="F192" s="109"/>
      <c r="G192" s="109"/>
      <c r="H192" s="109"/>
      <c r="I192" s="109"/>
      <c r="J192" s="109"/>
      <c r="K192" s="109"/>
      <c r="L192" s="109"/>
      <c r="M192" s="109"/>
      <c r="N192" s="109"/>
      <c r="O192" s="109"/>
      <c r="P192" s="109"/>
      <c r="Q192" s="109"/>
    </row>
    <row r="193" spans="1:17" s="17" customFormat="1" ht="15" x14ac:dyDescent="0.25">
      <c r="A193" s="109"/>
      <c r="B193" s="109" t="s">
        <v>82</v>
      </c>
      <c r="C193" s="110"/>
      <c r="D193" s="110"/>
      <c r="E193" s="109"/>
      <c r="F193" s="110"/>
      <c r="G193" s="109"/>
      <c r="H193" s="109"/>
      <c r="I193" s="109"/>
      <c r="J193" s="109"/>
      <c r="K193" s="109"/>
      <c r="L193" s="109"/>
      <c r="M193" s="109"/>
      <c r="N193" s="109"/>
      <c r="O193" s="109"/>
      <c r="P193" s="109"/>
      <c r="Q193" s="109"/>
    </row>
    <row r="194" spans="1:17" s="7" customFormat="1" ht="30" x14ac:dyDescent="0.2">
      <c r="A194" s="109"/>
      <c r="B194" s="109" t="s">
        <v>83</v>
      </c>
      <c r="C194" s="109"/>
      <c r="D194" s="109"/>
      <c r="E194" s="109">
        <f>SUM(E190:E193)</f>
        <v>90</v>
      </c>
      <c r="F194" s="109">
        <f>F190+F193</f>
        <v>5</v>
      </c>
      <c r="G194" s="109">
        <f>G190+G193</f>
        <v>10</v>
      </c>
      <c r="H194" s="109">
        <f>H190+H193</f>
        <v>15</v>
      </c>
      <c r="I194" s="109"/>
      <c r="J194" s="109">
        <f>J190+J193</f>
        <v>10</v>
      </c>
      <c r="K194" s="109">
        <f>K190+K193</f>
        <v>15</v>
      </c>
      <c r="L194" s="109"/>
      <c r="M194" s="109">
        <f>M190+M193</f>
        <v>10</v>
      </c>
      <c r="N194" s="109">
        <f>N190+N193</f>
        <v>15</v>
      </c>
      <c r="O194" s="109">
        <f>O190+O193</f>
        <v>15</v>
      </c>
      <c r="P194" s="109">
        <f>P190+P193</f>
        <v>15</v>
      </c>
      <c r="Q194" s="109">
        <f>Q190+Q193</f>
        <v>15</v>
      </c>
    </row>
    <row r="195" spans="1:17" s="9" customFormat="1" ht="102" x14ac:dyDescent="0.2">
      <c r="A195" s="107" t="s">
        <v>208</v>
      </c>
      <c r="B195" s="107" t="s">
        <v>96</v>
      </c>
      <c r="C195" s="107"/>
      <c r="D195" s="107" t="s">
        <v>195</v>
      </c>
      <c r="E195" s="107"/>
      <c r="F195" s="108"/>
      <c r="G195" s="107"/>
      <c r="H195" s="107"/>
      <c r="I195" s="108"/>
      <c r="J195" s="107"/>
      <c r="K195" s="107"/>
      <c r="L195" s="107"/>
      <c r="M195" s="107"/>
      <c r="N195" s="107"/>
      <c r="O195" s="107"/>
      <c r="P195" s="107"/>
      <c r="Q195" s="107"/>
    </row>
    <row r="196" spans="1:17" s="17" customFormat="1" ht="30" x14ac:dyDescent="0.25">
      <c r="A196" s="109"/>
      <c r="B196" s="109" t="s">
        <v>79</v>
      </c>
      <c r="C196" s="109"/>
      <c r="D196" s="109"/>
      <c r="E196" s="109">
        <f>H196+K196+N196+O196+P196+Q196</f>
        <v>135</v>
      </c>
      <c r="F196" s="108">
        <v>5</v>
      </c>
      <c r="G196" s="107">
        <v>20</v>
      </c>
      <c r="H196" s="107">
        <f t="shared" ref="H196" si="52">F196+G196</f>
        <v>25</v>
      </c>
      <c r="I196" s="108">
        <v>5</v>
      </c>
      <c r="J196" s="107">
        <v>20</v>
      </c>
      <c r="K196" s="107">
        <f t="shared" ref="K196" si="53">I196+J196</f>
        <v>25</v>
      </c>
      <c r="L196" s="107">
        <v>5</v>
      </c>
      <c r="M196" s="107">
        <v>20</v>
      </c>
      <c r="N196" s="107">
        <f t="shared" ref="N196" si="54">L196+M196</f>
        <v>25</v>
      </c>
      <c r="O196" s="107">
        <v>20</v>
      </c>
      <c r="P196" s="107">
        <v>20</v>
      </c>
      <c r="Q196" s="107">
        <v>20</v>
      </c>
    </row>
    <row r="197" spans="1:17" s="17" customFormat="1" ht="45" x14ac:dyDescent="0.25">
      <c r="A197" s="109"/>
      <c r="B197" s="109" t="s">
        <v>80</v>
      </c>
      <c r="C197" s="109"/>
      <c r="D197" s="109"/>
      <c r="E197" s="109"/>
      <c r="F197" s="110"/>
      <c r="G197" s="109"/>
      <c r="H197" s="109"/>
      <c r="I197" s="110"/>
      <c r="J197" s="109"/>
      <c r="K197" s="109"/>
      <c r="L197" s="109"/>
      <c r="M197" s="109"/>
      <c r="N197" s="109"/>
      <c r="O197" s="109"/>
      <c r="P197" s="109"/>
      <c r="Q197" s="109"/>
    </row>
    <row r="198" spans="1:17" s="17" customFormat="1" ht="30" x14ac:dyDescent="0.25">
      <c r="A198" s="109"/>
      <c r="B198" s="109" t="s">
        <v>81</v>
      </c>
      <c r="C198" s="110"/>
      <c r="D198" s="110"/>
      <c r="E198" s="109"/>
      <c r="F198" s="109"/>
      <c r="G198" s="109"/>
      <c r="H198" s="109"/>
      <c r="I198" s="109"/>
      <c r="J198" s="109"/>
      <c r="K198" s="109"/>
      <c r="L198" s="109"/>
      <c r="M198" s="109"/>
      <c r="N198" s="109"/>
      <c r="O198" s="109"/>
      <c r="P198" s="109"/>
      <c r="Q198" s="109"/>
    </row>
    <row r="199" spans="1:17" s="17" customFormat="1" ht="15" x14ac:dyDescent="0.25">
      <c r="A199" s="109"/>
      <c r="B199" s="109" t="s">
        <v>82</v>
      </c>
      <c r="C199" s="110"/>
      <c r="D199" s="110"/>
      <c r="E199" s="109"/>
      <c r="F199" s="110"/>
      <c r="G199" s="109"/>
      <c r="H199" s="109"/>
      <c r="I199" s="109"/>
      <c r="J199" s="109"/>
      <c r="K199" s="109"/>
      <c r="L199" s="109"/>
      <c r="M199" s="109"/>
      <c r="N199" s="109"/>
      <c r="O199" s="109"/>
      <c r="P199" s="109"/>
      <c r="Q199" s="109"/>
    </row>
    <row r="200" spans="1:17" s="7" customFormat="1" ht="30" x14ac:dyDescent="0.2">
      <c r="A200" s="109"/>
      <c r="B200" s="109" t="s">
        <v>83</v>
      </c>
      <c r="C200" s="109"/>
      <c r="D200" s="109"/>
      <c r="E200" s="109">
        <f>SUM(E196:E199)</f>
        <v>135</v>
      </c>
      <c r="F200" s="109">
        <f>F196+F199</f>
        <v>5</v>
      </c>
      <c r="G200" s="109">
        <f>G196+G199</f>
        <v>20</v>
      </c>
      <c r="H200" s="109">
        <f>H196+H199</f>
        <v>25</v>
      </c>
      <c r="I200" s="109"/>
      <c r="J200" s="109">
        <f>J196+J199</f>
        <v>20</v>
      </c>
      <c r="K200" s="109">
        <f>K196+K199</f>
        <v>25</v>
      </c>
      <c r="L200" s="109"/>
      <c r="M200" s="109">
        <f>M196+M199</f>
        <v>20</v>
      </c>
      <c r="N200" s="109">
        <f>N196+N199</f>
        <v>25</v>
      </c>
      <c r="O200" s="109">
        <f>O196+O199</f>
        <v>20</v>
      </c>
      <c r="P200" s="109">
        <f>P196+P199</f>
        <v>20</v>
      </c>
      <c r="Q200" s="109">
        <f>Q196+Q199</f>
        <v>20</v>
      </c>
    </row>
    <row r="201" spans="1:17" s="9" customFormat="1" ht="67.5" customHeight="1" x14ac:dyDescent="0.2">
      <c r="A201" s="107" t="s">
        <v>209</v>
      </c>
      <c r="B201" s="107" t="s">
        <v>99</v>
      </c>
      <c r="C201" s="107"/>
      <c r="D201" s="107" t="s">
        <v>193</v>
      </c>
      <c r="E201" s="107"/>
      <c r="F201" s="108"/>
      <c r="G201" s="107"/>
      <c r="H201" s="107"/>
      <c r="I201" s="108"/>
      <c r="J201" s="107"/>
      <c r="K201" s="107"/>
      <c r="L201" s="107"/>
      <c r="M201" s="107"/>
      <c r="N201" s="107"/>
      <c r="O201" s="107"/>
      <c r="P201" s="107"/>
      <c r="Q201" s="107"/>
    </row>
    <row r="202" spans="1:17" s="17" customFormat="1" ht="30" x14ac:dyDescent="0.25">
      <c r="A202" s="109"/>
      <c r="B202" s="109" t="s">
        <v>79</v>
      </c>
      <c r="C202" s="109"/>
      <c r="D202" s="109"/>
      <c r="E202" s="109">
        <f>H202+K202+N202+O202+P202+Q202</f>
        <v>800</v>
      </c>
      <c r="F202" s="108"/>
      <c r="G202" s="107">
        <v>200</v>
      </c>
      <c r="H202" s="107">
        <f t="shared" ref="H202" si="55">F202+G202</f>
        <v>200</v>
      </c>
      <c r="I202" s="108"/>
      <c r="J202" s="107">
        <v>200</v>
      </c>
      <c r="K202" s="107">
        <f t="shared" ref="K202" si="56">I202+J202</f>
        <v>200</v>
      </c>
      <c r="L202" s="107"/>
      <c r="M202" s="107">
        <v>100</v>
      </c>
      <c r="N202" s="107">
        <f t="shared" ref="N202" si="57">L202+M202</f>
        <v>100</v>
      </c>
      <c r="O202" s="107">
        <v>100</v>
      </c>
      <c r="P202" s="107">
        <v>100</v>
      </c>
      <c r="Q202" s="107">
        <v>100</v>
      </c>
    </row>
    <row r="203" spans="1:17" s="17" customFormat="1" ht="45" x14ac:dyDescent="0.25">
      <c r="A203" s="109"/>
      <c r="B203" s="109" t="s">
        <v>80</v>
      </c>
      <c r="C203" s="109"/>
      <c r="D203" s="109"/>
      <c r="E203" s="109"/>
      <c r="F203" s="110"/>
      <c r="G203" s="109"/>
      <c r="H203" s="109"/>
      <c r="I203" s="110"/>
      <c r="J203" s="109"/>
      <c r="K203" s="109"/>
      <c r="L203" s="109"/>
      <c r="M203" s="109"/>
      <c r="N203" s="109"/>
      <c r="O203" s="109"/>
      <c r="P203" s="109"/>
      <c r="Q203" s="109"/>
    </row>
    <row r="204" spans="1:17" s="17" customFormat="1" ht="30" x14ac:dyDescent="0.25">
      <c r="A204" s="109"/>
      <c r="B204" s="109" t="s">
        <v>81</v>
      </c>
      <c r="C204" s="110"/>
      <c r="D204" s="110"/>
      <c r="E204" s="109"/>
      <c r="F204" s="109"/>
      <c r="G204" s="109"/>
      <c r="H204" s="109"/>
      <c r="I204" s="109"/>
      <c r="J204" s="109"/>
      <c r="K204" s="109"/>
      <c r="L204" s="109"/>
      <c r="M204" s="109"/>
      <c r="N204" s="109"/>
      <c r="O204" s="109"/>
      <c r="P204" s="109"/>
      <c r="Q204" s="109"/>
    </row>
    <row r="205" spans="1:17" s="17" customFormat="1" ht="15" x14ac:dyDescent="0.25">
      <c r="A205" s="109"/>
      <c r="B205" s="109" t="s">
        <v>82</v>
      </c>
      <c r="C205" s="110"/>
      <c r="D205" s="110"/>
      <c r="E205" s="109"/>
      <c r="F205" s="110"/>
      <c r="G205" s="109"/>
      <c r="H205" s="109"/>
      <c r="I205" s="109"/>
      <c r="J205" s="109"/>
      <c r="K205" s="109"/>
      <c r="L205" s="109"/>
      <c r="M205" s="109"/>
      <c r="N205" s="109"/>
      <c r="O205" s="109"/>
      <c r="P205" s="109"/>
      <c r="Q205" s="109"/>
    </row>
    <row r="206" spans="1:17" s="7" customFormat="1" ht="30" x14ac:dyDescent="0.2">
      <c r="A206" s="109"/>
      <c r="B206" s="109" t="s">
        <v>83</v>
      </c>
      <c r="C206" s="109"/>
      <c r="D206" s="109"/>
      <c r="E206" s="109">
        <f>SUM(E202:E205)</f>
        <v>800</v>
      </c>
      <c r="F206" s="110"/>
      <c r="G206" s="109">
        <f>G202+G205</f>
        <v>200</v>
      </c>
      <c r="H206" s="109">
        <f>H202+H205</f>
        <v>200</v>
      </c>
      <c r="I206" s="109"/>
      <c r="J206" s="109">
        <f>J202+J205</f>
        <v>200</v>
      </c>
      <c r="K206" s="109">
        <f>K202+K205</f>
        <v>200</v>
      </c>
      <c r="L206" s="109"/>
      <c r="M206" s="109">
        <f>M202+M205</f>
        <v>100</v>
      </c>
      <c r="N206" s="109">
        <f>N202+N205</f>
        <v>100</v>
      </c>
      <c r="O206" s="109">
        <f>O202+O205</f>
        <v>100</v>
      </c>
      <c r="P206" s="109">
        <f>P202+P205</f>
        <v>100</v>
      </c>
      <c r="Q206" s="109">
        <f>Q202+Q205</f>
        <v>100</v>
      </c>
    </row>
    <row r="207" spans="1:17" s="9" customFormat="1" ht="63.75" x14ac:dyDescent="0.2">
      <c r="A207" s="107" t="s">
        <v>211</v>
      </c>
      <c r="B207" s="108" t="s">
        <v>91</v>
      </c>
      <c r="C207" s="107"/>
      <c r="D207" s="107" t="s">
        <v>193</v>
      </c>
      <c r="E207" s="107"/>
      <c r="F207" s="108"/>
      <c r="G207" s="107"/>
      <c r="H207" s="107"/>
      <c r="I207" s="108"/>
      <c r="J207" s="107"/>
      <c r="K207" s="107"/>
      <c r="L207" s="107"/>
      <c r="M207" s="107"/>
      <c r="N207" s="107"/>
      <c r="O207" s="107"/>
      <c r="P207" s="107"/>
      <c r="Q207" s="107"/>
    </row>
    <row r="208" spans="1:17" s="17" customFormat="1" ht="30" x14ac:dyDescent="0.25">
      <c r="A208" s="109"/>
      <c r="B208" s="109" t="s">
        <v>79</v>
      </c>
      <c r="C208" s="109"/>
      <c r="D208" s="109"/>
      <c r="E208" s="109">
        <f>H208+K208+N208+O208+P208+Q208</f>
        <v>150</v>
      </c>
      <c r="F208" s="108">
        <v>5</v>
      </c>
      <c r="G208" s="107">
        <v>25</v>
      </c>
      <c r="H208" s="107">
        <f>F208+G208</f>
        <v>30</v>
      </c>
      <c r="I208" s="108">
        <v>5</v>
      </c>
      <c r="J208" s="107">
        <v>25</v>
      </c>
      <c r="K208" s="107">
        <f>I208+J208</f>
        <v>30</v>
      </c>
      <c r="L208" s="107">
        <v>5</v>
      </c>
      <c r="M208" s="107">
        <v>25</v>
      </c>
      <c r="N208" s="107">
        <f>L208+M208</f>
        <v>30</v>
      </c>
      <c r="O208" s="107">
        <v>20</v>
      </c>
      <c r="P208" s="107">
        <v>20</v>
      </c>
      <c r="Q208" s="107">
        <v>20</v>
      </c>
    </row>
    <row r="209" spans="1:17" s="17" customFormat="1" ht="45" x14ac:dyDescent="0.25">
      <c r="A209" s="109"/>
      <c r="B209" s="109" t="s">
        <v>80</v>
      </c>
      <c r="C209" s="109"/>
      <c r="D209" s="109"/>
      <c r="E209" s="109"/>
      <c r="F209" s="110"/>
      <c r="G209" s="109"/>
      <c r="H209" s="109"/>
      <c r="I209" s="110"/>
      <c r="J209" s="109"/>
      <c r="K209" s="109"/>
      <c r="L209" s="109"/>
      <c r="M209" s="109"/>
      <c r="N209" s="109"/>
      <c r="O209" s="109"/>
      <c r="P209" s="109"/>
      <c r="Q209" s="109"/>
    </row>
    <row r="210" spans="1:17" s="17" customFormat="1" ht="30" x14ac:dyDescent="0.25">
      <c r="A210" s="109"/>
      <c r="B210" s="109" t="s">
        <v>81</v>
      </c>
      <c r="C210" s="110"/>
      <c r="D210" s="110"/>
      <c r="E210" s="109"/>
      <c r="F210" s="109"/>
      <c r="G210" s="109"/>
      <c r="H210" s="109"/>
      <c r="I210" s="109"/>
      <c r="J210" s="109"/>
      <c r="K210" s="109"/>
      <c r="L210" s="109"/>
      <c r="M210" s="109"/>
      <c r="N210" s="109"/>
      <c r="O210" s="109"/>
      <c r="P210" s="109"/>
      <c r="Q210" s="109"/>
    </row>
    <row r="211" spans="1:17" s="17" customFormat="1" ht="15" x14ac:dyDescent="0.25">
      <c r="A211" s="109"/>
      <c r="B211" s="109" t="s">
        <v>82</v>
      </c>
      <c r="C211" s="110"/>
      <c r="D211" s="110"/>
      <c r="E211" s="109"/>
      <c r="F211" s="110"/>
      <c r="G211" s="109"/>
      <c r="H211" s="109"/>
      <c r="I211" s="109"/>
      <c r="J211" s="109"/>
      <c r="K211" s="109"/>
      <c r="L211" s="109"/>
      <c r="M211" s="109"/>
      <c r="N211" s="109"/>
      <c r="O211" s="109"/>
      <c r="P211" s="109"/>
      <c r="Q211" s="109"/>
    </row>
    <row r="212" spans="1:17" s="7" customFormat="1" ht="30" x14ac:dyDescent="0.2">
      <c r="A212" s="109"/>
      <c r="B212" s="109" t="s">
        <v>83</v>
      </c>
      <c r="C212" s="109"/>
      <c r="D212" s="109"/>
      <c r="E212" s="109">
        <f>SUM(E208:E211)</f>
        <v>150</v>
      </c>
      <c r="F212" s="109">
        <f>F208+F211</f>
        <v>5</v>
      </c>
      <c r="G212" s="109">
        <f>G208+G211</f>
        <v>25</v>
      </c>
      <c r="H212" s="109">
        <f>H208+H211</f>
        <v>30</v>
      </c>
      <c r="I212" s="109"/>
      <c r="J212" s="109">
        <f>J208+J211</f>
        <v>25</v>
      </c>
      <c r="K212" s="109">
        <f>K208+K211</f>
        <v>30</v>
      </c>
      <c r="L212" s="109"/>
      <c r="M212" s="109">
        <f>M208+M211</f>
        <v>25</v>
      </c>
      <c r="N212" s="109">
        <f>N208+N211</f>
        <v>30</v>
      </c>
      <c r="O212" s="109">
        <f>O208+O211</f>
        <v>20</v>
      </c>
      <c r="P212" s="109">
        <f>P208+P211</f>
        <v>20</v>
      </c>
      <c r="Q212" s="109">
        <f>Q208+Q211</f>
        <v>20</v>
      </c>
    </row>
    <row r="213" spans="1:17" s="9" customFormat="1" ht="76.5" x14ac:dyDescent="0.2">
      <c r="A213" s="107" t="s">
        <v>213</v>
      </c>
      <c r="B213" s="107" t="s">
        <v>100</v>
      </c>
      <c r="C213" s="107"/>
      <c r="D213" s="107" t="s">
        <v>193</v>
      </c>
      <c r="E213" s="107"/>
      <c r="F213" s="108"/>
      <c r="G213" s="107"/>
      <c r="H213" s="107"/>
      <c r="I213" s="108"/>
      <c r="J213" s="107"/>
      <c r="K213" s="107"/>
      <c r="L213" s="107"/>
      <c r="M213" s="107"/>
      <c r="N213" s="107"/>
      <c r="O213" s="107"/>
      <c r="P213" s="107"/>
      <c r="Q213" s="107"/>
    </row>
    <row r="214" spans="1:17" s="17" customFormat="1" ht="30" x14ac:dyDescent="0.25">
      <c r="A214" s="109"/>
      <c r="B214" s="109" t="s">
        <v>79</v>
      </c>
      <c r="C214" s="109"/>
      <c r="D214" s="109"/>
      <c r="E214" s="109">
        <f>H214+K214+N214+O214+P214+Q214</f>
        <v>2440</v>
      </c>
      <c r="F214" s="108"/>
      <c r="G214" s="107">
        <v>990</v>
      </c>
      <c r="H214" s="107">
        <f t="shared" ref="H214" si="58">F214+G214</f>
        <v>990</v>
      </c>
      <c r="I214" s="108"/>
      <c r="J214" s="107">
        <v>400</v>
      </c>
      <c r="K214" s="107">
        <f t="shared" ref="K214" si="59">I214+J214</f>
        <v>400</v>
      </c>
      <c r="L214" s="107"/>
      <c r="M214" s="107">
        <v>400</v>
      </c>
      <c r="N214" s="107">
        <f t="shared" ref="N214" si="60">L214+M214</f>
        <v>400</v>
      </c>
      <c r="O214" s="107">
        <v>100</v>
      </c>
      <c r="P214" s="107">
        <v>500</v>
      </c>
      <c r="Q214" s="107">
        <v>50</v>
      </c>
    </row>
    <row r="215" spans="1:17" s="17" customFormat="1" ht="45" x14ac:dyDescent="0.25">
      <c r="A215" s="109"/>
      <c r="B215" s="109" t="s">
        <v>80</v>
      </c>
      <c r="C215" s="109"/>
      <c r="D215" s="109"/>
      <c r="E215" s="109"/>
      <c r="F215" s="110"/>
      <c r="G215" s="109"/>
      <c r="H215" s="109"/>
      <c r="I215" s="110"/>
      <c r="J215" s="109"/>
      <c r="K215" s="109"/>
      <c r="L215" s="109"/>
      <c r="M215" s="109"/>
      <c r="N215" s="109"/>
      <c r="O215" s="109"/>
      <c r="P215" s="109"/>
      <c r="Q215" s="109"/>
    </row>
    <row r="216" spans="1:17" s="17" customFormat="1" ht="30" x14ac:dyDescent="0.25">
      <c r="A216" s="109"/>
      <c r="B216" s="109" t="s">
        <v>81</v>
      </c>
      <c r="C216" s="110"/>
      <c r="D216" s="110"/>
      <c r="E216" s="109"/>
      <c r="F216" s="109"/>
      <c r="G216" s="109"/>
      <c r="H216" s="109"/>
      <c r="I216" s="109"/>
      <c r="J216" s="109"/>
      <c r="K216" s="109"/>
      <c r="L216" s="109"/>
      <c r="M216" s="109"/>
      <c r="N216" s="109"/>
      <c r="O216" s="109"/>
      <c r="P216" s="109"/>
      <c r="Q216" s="109"/>
    </row>
    <row r="217" spans="1:17" s="17" customFormat="1" ht="15" x14ac:dyDescent="0.25">
      <c r="A217" s="109"/>
      <c r="B217" s="109" t="s">
        <v>82</v>
      </c>
      <c r="C217" s="110"/>
      <c r="D217" s="110"/>
      <c r="E217" s="109"/>
      <c r="F217" s="110"/>
      <c r="G217" s="109"/>
      <c r="H217" s="109"/>
      <c r="I217" s="109"/>
      <c r="J217" s="109"/>
      <c r="K217" s="109"/>
      <c r="L217" s="109"/>
      <c r="M217" s="109"/>
      <c r="N217" s="109"/>
      <c r="O217" s="109"/>
      <c r="P217" s="109"/>
      <c r="Q217" s="109"/>
    </row>
    <row r="218" spans="1:17" s="7" customFormat="1" ht="30" x14ac:dyDescent="0.2">
      <c r="A218" s="109"/>
      <c r="B218" s="109" t="s">
        <v>83</v>
      </c>
      <c r="C218" s="109"/>
      <c r="D218" s="109"/>
      <c r="E218" s="109">
        <f>SUM(E214:E217)</f>
        <v>2440</v>
      </c>
      <c r="F218" s="110"/>
      <c r="G218" s="109">
        <f>G214+G217</f>
        <v>990</v>
      </c>
      <c r="H218" s="109">
        <f>H214+H217</f>
        <v>990</v>
      </c>
      <c r="I218" s="109"/>
      <c r="J218" s="109">
        <f>J214+J217</f>
        <v>400</v>
      </c>
      <c r="K218" s="109">
        <f>K214+K217</f>
        <v>400</v>
      </c>
      <c r="L218" s="109"/>
      <c r="M218" s="109">
        <f>M214+M217</f>
        <v>400</v>
      </c>
      <c r="N218" s="109">
        <f>N214+N217</f>
        <v>400</v>
      </c>
      <c r="O218" s="109">
        <f>O214+O217</f>
        <v>100</v>
      </c>
      <c r="P218" s="109">
        <f>P214+P217</f>
        <v>500</v>
      </c>
      <c r="Q218" s="109">
        <f>Q214+Q217</f>
        <v>50</v>
      </c>
    </row>
    <row r="219" spans="1:17" ht="126" customHeight="1" x14ac:dyDescent="0.2">
      <c r="A219" s="107" t="s">
        <v>53</v>
      </c>
      <c r="B219" s="108" t="s">
        <v>84</v>
      </c>
      <c r="C219" s="115"/>
      <c r="D219" s="108" t="s">
        <v>221</v>
      </c>
      <c r="E219" s="116"/>
      <c r="F219" s="116"/>
      <c r="G219" s="116"/>
      <c r="H219" s="116"/>
      <c r="I219" s="116"/>
      <c r="J219" s="116"/>
      <c r="K219" s="116"/>
      <c r="L219" s="116"/>
      <c r="M219" s="116"/>
      <c r="N219" s="116"/>
      <c r="O219" s="116"/>
      <c r="P219" s="116"/>
      <c r="Q219" s="116"/>
    </row>
    <row r="220" spans="1:17" s="8" customFormat="1" ht="30" x14ac:dyDescent="0.25">
      <c r="A220" s="109"/>
      <c r="B220" s="109" t="s">
        <v>79</v>
      </c>
      <c r="C220" s="109"/>
      <c r="D220" s="109"/>
      <c r="E220" s="109">
        <f>H220+K220+N220+O220+P220+Q220</f>
        <v>1490</v>
      </c>
      <c r="F220" s="110"/>
      <c r="G220" s="109">
        <v>150</v>
      </c>
      <c r="H220" s="109">
        <f>G220</f>
        <v>150</v>
      </c>
      <c r="I220" s="109"/>
      <c r="J220" s="109">
        <v>280</v>
      </c>
      <c r="K220" s="109">
        <f>J220</f>
        <v>280</v>
      </c>
      <c r="L220" s="109"/>
      <c r="M220" s="109">
        <v>380</v>
      </c>
      <c r="N220" s="109">
        <f>M220</f>
        <v>380</v>
      </c>
      <c r="O220" s="109">
        <v>380</v>
      </c>
      <c r="P220" s="109">
        <v>300</v>
      </c>
      <c r="Q220" s="109">
        <v>0</v>
      </c>
    </row>
    <row r="221" spans="1:17" s="8" customFormat="1" ht="45" x14ac:dyDescent="0.25">
      <c r="A221" s="109"/>
      <c r="B221" s="109" t="s">
        <v>80</v>
      </c>
      <c r="C221" s="109"/>
      <c r="D221" s="109"/>
      <c r="E221" s="109"/>
      <c r="F221" s="110"/>
      <c r="G221" s="109"/>
      <c r="H221" s="109"/>
      <c r="I221" s="110"/>
      <c r="J221" s="109"/>
      <c r="K221" s="109"/>
      <c r="L221" s="109"/>
      <c r="M221" s="109"/>
      <c r="N221" s="109"/>
      <c r="O221" s="109"/>
      <c r="P221" s="109"/>
      <c r="Q221" s="109"/>
    </row>
    <row r="222" spans="1:17" s="8" customFormat="1" ht="30" x14ac:dyDescent="0.25">
      <c r="A222" s="109"/>
      <c r="B222" s="109" t="s">
        <v>81</v>
      </c>
      <c r="C222" s="110"/>
      <c r="D222" s="110"/>
      <c r="E222" s="109"/>
      <c r="F222" s="109"/>
      <c r="G222" s="109"/>
      <c r="H222" s="109"/>
      <c r="I222" s="109"/>
      <c r="J222" s="109"/>
      <c r="K222" s="109"/>
      <c r="L222" s="109"/>
      <c r="M222" s="109"/>
      <c r="N222" s="109"/>
      <c r="O222" s="109"/>
      <c r="P222" s="109"/>
      <c r="Q222" s="109"/>
    </row>
    <row r="223" spans="1:17" s="8" customFormat="1" ht="15" x14ac:dyDescent="0.25">
      <c r="A223" s="109"/>
      <c r="B223" s="109" t="s">
        <v>82</v>
      </c>
      <c r="C223" s="110"/>
      <c r="D223" s="110"/>
      <c r="E223" s="109"/>
      <c r="F223" s="110"/>
      <c r="G223" s="109"/>
      <c r="H223" s="109"/>
      <c r="I223" s="109"/>
      <c r="J223" s="109"/>
      <c r="K223" s="109"/>
      <c r="L223" s="109"/>
      <c r="M223" s="109"/>
      <c r="N223" s="109"/>
      <c r="O223" s="109"/>
      <c r="P223" s="109"/>
      <c r="Q223" s="109"/>
    </row>
    <row r="224" spans="1:17" s="7" customFormat="1" ht="30" x14ac:dyDescent="0.2">
      <c r="A224" s="109"/>
      <c r="B224" s="109" t="s">
        <v>83</v>
      </c>
      <c r="C224" s="109"/>
      <c r="D224" s="109"/>
      <c r="E224" s="109">
        <f>SUM(E220:E223)</f>
        <v>1490</v>
      </c>
      <c r="F224" s="110"/>
      <c r="G224" s="109">
        <f>G220+G223</f>
        <v>150</v>
      </c>
      <c r="H224" s="109">
        <f>H220+H223</f>
        <v>150</v>
      </c>
      <c r="I224" s="109"/>
      <c r="J224" s="109">
        <f>J220+J223</f>
        <v>280</v>
      </c>
      <c r="K224" s="109">
        <f>K220+K223</f>
        <v>280</v>
      </c>
      <c r="L224" s="109"/>
      <c r="M224" s="109">
        <f>M220+M223</f>
        <v>380</v>
      </c>
      <c r="N224" s="109">
        <f>N220+N223</f>
        <v>380</v>
      </c>
      <c r="O224" s="109">
        <f>O220+O223</f>
        <v>380</v>
      </c>
      <c r="P224" s="109">
        <f>P220+P223</f>
        <v>300</v>
      </c>
      <c r="Q224" s="109">
        <f>Q220+Q223</f>
        <v>0</v>
      </c>
    </row>
    <row r="225" spans="1:17" s="7" customFormat="1" ht="33" customHeight="1" x14ac:dyDescent="0.2">
      <c r="A225" s="107" t="s">
        <v>222</v>
      </c>
      <c r="B225" s="111" t="s">
        <v>118</v>
      </c>
      <c r="C225" s="111"/>
      <c r="D225" s="111"/>
      <c r="E225" s="111"/>
      <c r="F225" s="111"/>
      <c r="G225" s="111"/>
      <c r="H225" s="111"/>
      <c r="I225" s="111"/>
      <c r="J225" s="111"/>
      <c r="K225" s="111"/>
      <c r="L225" s="111"/>
      <c r="M225" s="111"/>
      <c r="N225" s="111"/>
      <c r="O225" s="111"/>
      <c r="P225" s="111"/>
      <c r="Q225" s="111"/>
    </row>
    <row r="226" spans="1:17" s="9" customFormat="1" ht="186.75" customHeight="1" x14ac:dyDescent="0.2">
      <c r="A226" s="107" t="s">
        <v>217</v>
      </c>
      <c r="B226" s="108" t="s">
        <v>218</v>
      </c>
      <c r="C226" s="115"/>
      <c r="D226" s="108" t="s">
        <v>216</v>
      </c>
      <c r="E226" s="116"/>
      <c r="F226" s="116"/>
      <c r="G226" s="116"/>
      <c r="H226" s="116"/>
      <c r="I226" s="116"/>
      <c r="J226" s="116"/>
      <c r="K226" s="116"/>
      <c r="L226" s="116"/>
      <c r="M226" s="116"/>
      <c r="N226" s="116"/>
      <c r="O226" s="116"/>
      <c r="P226" s="116"/>
      <c r="Q226" s="116"/>
    </row>
    <row r="227" spans="1:17" s="17" customFormat="1" ht="30" x14ac:dyDescent="0.25">
      <c r="A227" s="109"/>
      <c r="B227" s="109" t="s">
        <v>79</v>
      </c>
      <c r="C227" s="109"/>
      <c r="D227" s="109"/>
      <c r="E227" s="109">
        <f>H227+K227+N227+O227+P227+Q227</f>
        <v>14080</v>
      </c>
      <c r="F227" s="110"/>
      <c r="G227" s="109">
        <f>75*8+1200</f>
        <v>1800</v>
      </c>
      <c r="H227" s="109">
        <f>G227</f>
        <v>1800</v>
      </c>
      <c r="I227" s="109"/>
      <c r="J227" s="109">
        <f>85*8+1500</f>
        <v>2180</v>
      </c>
      <c r="K227" s="109">
        <f>J227</f>
        <v>2180</v>
      </c>
      <c r="L227" s="109"/>
      <c r="M227" s="109">
        <f>85*8+1500</f>
        <v>2180</v>
      </c>
      <c r="N227" s="109">
        <f>M227</f>
        <v>2180</v>
      </c>
      <c r="O227" s="109">
        <f>85*8+2000</f>
        <v>2680</v>
      </c>
      <c r="P227" s="109">
        <f>80*8+2000</f>
        <v>2640</v>
      </c>
      <c r="Q227" s="109">
        <f>75*8+2000</f>
        <v>2600</v>
      </c>
    </row>
    <row r="228" spans="1:17" s="17" customFormat="1" ht="45" x14ac:dyDescent="0.25">
      <c r="A228" s="109"/>
      <c r="B228" s="109" t="s">
        <v>80</v>
      </c>
      <c r="C228" s="109"/>
      <c r="D228" s="109"/>
      <c r="E228" s="109"/>
      <c r="F228" s="110"/>
      <c r="G228" s="109"/>
      <c r="H228" s="109"/>
      <c r="I228" s="110"/>
      <c r="J228" s="109"/>
      <c r="K228" s="109"/>
      <c r="L228" s="109"/>
      <c r="M228" s="109"/>
      <c r="N228" s="109"/>
      <c r="O228" s="109"/>
      <c r="P228" s="109"/>
      <c r="Q228" s="109"/>
    </row>
    <row r="229" spans="1:17" s="17" customFormat="1" ht="30" x14ac:dyDescent="0.25">
      <c r="A229" s="109"/>
      <c r="B229" s="109" t="s">
        <v>81</v>
      </c>
      <c r="C229" s="110"/>
      <c r="D229" s="110"/>
      <c r="E229" s="109"/>
      <c r="F229" s="109"/>
      <c r="G229" s="109"/>
      <c r="H229" s="109"/>
      <c r="I229" s="109"/>
      <c r="J229" s="109"/>
      <c r="K229" s="109"/>
      <c r="L229" s="109"/>
      <c r="M229" s="109"/>
      <c r="N229" s="109"/>
      <c r="O229" s="109"/>
      <c r="P229" s="109"/>
      <c r="Q229" s="109"/>
    </row>
    <row r="230" spans="1:17" s="17" customFormat="1" ht="15" x14ac:dyDescent="0.25">
      <c r="A230" s="109"/>
      <c r="B230" s="109" t="s">
        <v>82</v>
      </c>
      <c r="C230" s="110"/>
      <c r="D230" s="110"/>
      <c r="E230" s="109">
        <f>H230+K230+N230+O230+P230+Q230</f>
        <v>4224</v>
      </c>
      <c r="F230" s="110"/>
      <c r="G230" s="109">
        <f>G227*30%</f>
        <v>540</v>
      </c>
      <c r="H230" s="109">
        <f>G230</f>
        <v>540</v>
      </c>
      <c r="I230" s="109"/>
      <c r="J230" s="109">
        <f>J227*30%</f>
        <v>654</v>
      </c>
      <c r="K230" s="109">
        <f>J230</f>
        <v>654</v>
      </c>
      <c r="L230" s="109"/>
      <c r="M230" s="109">
        <f>M227*30%</f>
        <v>654</v>
      </c>
      <c r="N230" s="109">
        <f>M230</f>
        <v>654</v>
      </c>
      <c r="O230" s="109">
        <f>O227*30%</f>
        <v>804</v>
      </c>
      <c r="P230" s="109">
        <f t="shared" ref="P230:Q230" si="61">P227*30%</f>
        <v>792</v>
      </c>
      <c r="Q230" s="109">
        <f t="shared" si="61"/>
        <v>780</v>
      </c>
    </row>
    <row r="231" spans="1:17" s="7" customFormat="1" ht="30" x14ac:dyDescent="0.2">
      <c r="A231" s="109"/>
      <c r="B231" s="109" t="s">
        <v>83</v>
      </c>
      <c r="C231" s="109"/>
      <c r="D231" s="109"/>
      <c r="E231" s="109">
        <f>SUM(E227:E230)</f>
        <v>18304</v>
      </c>
      <c r="F231" s="110"/>
      <c r="G231" s="109">
        <f>G227+G230</f>
        <v>2340</v>
      </c>
      <c r="H231" s="109">
        <f>H227+H230</f>
        <v>2340</v>
      </c>
      <c r="I231" s="109"/>
      <c r="J231" s="109">
        <f>J227+J230</f>
        <v>2834</v>
      </c>
      <c r="K231" s="109">
        <f>K227+K230</f>
        <v>2834</v>
      </c>
      <c r="L231" s="109"/>
      <c r="M231" s="109">
        <f>M227+M230</f>
        <v>2834</v>
      </c>
      <c r="N231" s="109">
        <f>N227+N230</f>
        <v>2834</v>
      </c>
      <c r="O231" s="109">
        <f>O227+O230</f>
        <v>3484</v>
      </c>
      <c r="P231" s="109">
        <f>P227+P230</f>
        <v>3432</v>
      </c>
      <c r="Q231" s="109">
        <f>Q227+Q230</f>
        <v>3380</v>
      </c>
    </row>
    <row r="232" spans="1:17" s="33" customFormat="1" ht="23.45" customHeight="1" x14ac:dyDescent="0.2">
      <c r="A232" s="109"/>
      <c r="B232" s="109" t="s">
        <v>223</v>
      </c>
      <c r="C232" s="109"/>
      <c r="D232" s="109"/>
      <c r="E232" s="109">
        <f>E234-E233</f>
        <v>61015</v>
      </c>
      <c r="F232" s="110"/>
      <c r="G232" s="109">
        <f t="shared" ref="G232:H232" si="62">G234-G233</f>
        <v>9945</v>
      </c>
      <c r="H232" s="109">
        <f t="shared" si="62"/>
        <v>10231</v>
      </c>
      <c r="I232" s="109"/>
      <c r="J232" s="109">
        <f t="shared" ref="J232:K232" si="63">J234-J233</f>
        <v>11920</v>
      </c>
      <c r="K232" s="109">
        <f t="shared" si="63"/>
        <v>12188</v>
      </c>
      <c r="L232" s="109"/>
      <c r="M232" s="109">
        <f t="shared" ref="M232" si="64">M234-M233</f>
        <v>11268</v>
      </c>
      <c r="N232" s="109">
        <f t="shared" ref="N232" si="65">N234-N233</f>
        <v>11526</v>
      </c>
      <c r="O232" s="109">
        <f t="shared" ref="O232" si="66">O234-O233</f>
        <v>10850</v>
      </c>
      <c r="P232" s="109">
        <f t="shared" ref="P232" si="67">P234-P233</f>
        <v>8520</v>
      </c>
      <c r="Q232" s="109">
        <f t="shared" ref="Q232" si="68">Q234-Q233</f>
        <v>7700</v>
      </c>
    </row>
    <row r="233" spans="1:17" s="33" customFormat="1" ht="28.5" customHeight="1" x14ac:dyDescent="0.2">
      <c r="A233" s="109"/>
      <c r="B233" s="109" t="s">
        <v>224</v>
      </c>
      <c r="C233" s="109"/>
      <c r="D233" s="109"/>
      <c r="E233" s="109">
        <f>E230+E223+E217+E211+E205+E199+E193+E187+E181+E175+E169+E163+E157+E151+E145+E139+E133+E127+E120+E114+E108+E102+E96+E88+E81+E75+E69+E63+E57+E51+E43+E37+E31+E25+E19+E13</f>
        <v>5291</v>
      </c>
      <c r="F233" s="110"/>
      <c r="G233" s="109">
        <f t="shared" ref="G233:H233" si="69">G230+G223+G217+G211+G205+G199+G193+G187+G181+G175+G169+G163+G157+G151+G145+G139+G133+G127+G120+G114+G108+G102+G96+G88+G81+G75+G69+G63+G57+G51+G43+G37+G31+G25+G19+G13</f>
        <v>862</v>
      </c>
      <c r="H233" s="109">
        <f t="shared" si="69"/>
        <v>862</v>
      </c>
      <c r="I233" s="109"/>
      <c r="J233" s="109">
        <f t="shared" ref="J233:K233" si="70">J230+J223+J217+J211+J205+J199+J193+J187+J181+J175+J169+J163+J157+J151+J145+J139+J133+J127+J120+J114+J108+J102+J96+J88+J81+J75+J69+J63+J57+J51+J43+J37+J31+J25+J19+J13</f>
        <v>1024</v>
      </c>
      <c r="K233" s="109">
        <f t="shared" si="70"/>
        <v>1024</v>
      </c>
      <c r="L233" s="109"/>
      <c r="M233" s="109">
        <f t="shared" ref="M233:N233" si="71">M230+M223+M217+M211+M205+M199+M193+M187+M181+M175+M169+M163+M157+M151+M145+M139+M133+M127+M120+M114+M108+M102+M96+M88+M81+M75+M69+M63+M57+M51+M43+M37+M31+M25+M19+M13</f>
        <v>1029</v>
      </c>
      <c r="N233" s="109">
        <f t="shared" si="71"/>
        <v>1029</v>
      </c>
      <c r="O233" s="109">
        <f t="shared" ref="O233:Q233" si="72">O230+O223+O217+O211+O205+O199+O193+O187+O181+O175+O169+O163+O157+O151+O145+O139+O133+O127+O120+O114+O108+O102+O96+O88+O81+O75+O69+O63+O57+O51+O43+O37+O31+O25+O19+O13</f>
        <v>804</v>
      </c>
      <c r="P233" s="109">
        <f t="shared" si="72"/>
        <v>792</v>
      </c>
      <c r="Q233" s="109">
        <f t="shared" si="72"/>
        <v>780</v>
      </c>
    </row>
    <row r="234" spans="1:17" s="17" customFormat="1" ht="48" customHeight="1" x14ac:dyDescent="0.25">
      <c r="A234" s="109"/>
      <c r="B234" s="117" t="s">
        <v>225</v>
      </c>
      <c r="C234" s="118"/>
      <c r="D234" s="118"/>
      <c r="E234" s="117">
        <f>E231+E224+E218+E212+E206+E200+E194+E188+E182+E176+E170+E164+E158+E152+E146+E140+E134+E128+E121+E115+E109+E103+E97+E89+E82+E76+E70+E64+E58+E52+E44+E38+E32+E26+E20+E14</f>
        <v>66306</v>
      </c>
      <c r="F234" s="110"/>
      <c r="G234" s="119">
        <f>G231+G224+G218+G212+G206+G200+G194+G188+G182+G176+G170+G164+G158+G152+G146+G140+G134+G128+G121+G115+G109+G103+G97+G89+G82+G76+G70+G64+G58+G52+G44+G38+G32+G26+G20+G14</f>
        <v>10807</v>
      </c>
      <c r="H234" s="119">
        <f>H231+H224+H218+H212+H206+H200+H194+H188+H182+H176+H170+H164+H158+H152+H146+H140+H134+H128+H121+H115+H109+H103+H97+H89+H82+H76+H70+H64+H58+H52+H44+H38+H32+H26+H20+H14</f>
        <v>11093</v>
      </c>
      <c r="I234" s="120"/>
      <c r="J234" s="119">
        <f>J231+J224+J218+J212+J206+J200+J194+J188+J182+J176+J170+J164+J158+J152+J146+J140+J134+J128+J121+J115+J109+J103+J97+J89+J82+J76+J70+J64+J58+J52+J44+J38+J32+J26+J20+J14</f>
        <v>12944</v>
      </c>
      <c r="K234" s="119">
        <f>K231+K224+K218+K212+K206+K200+K194+K188+K182+K176+K170+K164+K158+K152+K146+K140+K134+K128+K121+K115+K109+K103+K97+K89+K82+K76+K70+K64+K58+K52+K44+K38+K32+K26+K20+K14</f>
        <v>13212</v>
      </c>
      <c r="L234" s="120"/>
      <c r="M234" s="119">
        <f>M231+M224+M218+M212+M206+M200+M194+M188+M182+M176+M170+M164+M158+M152+M146+M140+M134+M128+M121+M115+M109+M103+M97+M89+M82+M76+M70+M64+M58+M52+M44+M38+M32+M26+M20+M14</f>
        <v>12297</v>
      </c>
      <c r="N234" s="119">
        <f>N231+N224+N218+N212+N206+N200+N194+N188+N182+N176+N170+N164+N158+N152+N146+N140+N134+N128+N121+N115+N109+N103+N97+N89+N82+N76+N70+N64+N58+N52+N44+N38+N32+N26+N20+N14</f>
        <v>12555</v>
      </c>
      <c r="O234" s="119">
        <f>O231+O224+O218+O212+O206+O200+O194+O188+O182+O176+O170+O164+O158+O152+O146+O140+O134+O128+O121+O115+O109+O103+O97+O89+O82+O76+O70+O64+O58+O52+O44+O38+O32+O26+O20+O14</f>
        <v>11654</v>
      </c>
      <c r="P234" s="119">
        <f t="shared" ref="P234:Q234" si="73">P231+P224+P218+P212+P206+P200+P194+P188+P182+P176+P170+P164+P158+P152+P146+P140+P134+P128+P121+P115+P109+P103+P97+P89+P82+P76+P70+P64+P58+P52+P44+P38+P32+P26+P20+P14</f>
        <v>9312</v>
      </c>
      <c r="Q234" s="119">
        <f t="shared" si="73"/>
        <v>8480</v>
      </c>
    </row>
  </sheetData>
  <mergeCells count="17">
    <mergeCell ref="A1:Q1"/>
    <mergeCell ref="O3:Q3"/>
    <mergeCell ref="A4:A6"/>
    <mergeCell ref="B4:B6"/>
    <mergeCell ref="C4:C6"/>
    <mergeCell ref="D4:D6"/>
    <mergeCell ref="E5:E6"/>
    <mergeCell ref="E4:Q4"/>
    <mergeCell ref="F5:H5"/>
    <mergeCell ref="I5:K5"/>
    <mergeCell ref="L5:N5"/>
    <mergeCell ref="B90:Q90"/>
    <mergeCell ref="B225:Q225"/>
    <mergeCell ref="A2:Q2"/>
    <mergeCell ref="B45:Q45"/>
    <mergeCell ref="B7:Q7"/>
    <mergeCell ref="B8:Q8"/>
  </mergeCells>
  <pageMargins left="0.7" right="0.7" top="0.75" bottom="0.75" header="0.3" footer="0.3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1.Цели НП</vt:lpstr>
      <vt:lpstr>2. Задачи и результаты ФП</vt:lpstr>
      <vt:lpstr>2.2.1.План мероприятий </vt:lpstr>
      <vt:lpstr>3. Финансовое обеспечение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Воров Андрей Борисович</dc:creator>
  <cp:lastModifiedBy>Павлова Светлана Михайловна</cp:lastModifiedBy>
  <cp:lastPrinted>2018-06-25T06:54:55Z</cp:lastPrinted>
  <dcterms:created xsi:type="dcterms:W3CDTF">2018-06-14T14:40:19Z</dcterms:created>
  <dcterms:modified xsi:type="dcterms:W3CDTF">2018-06-29T15:29:25Z</dcterms:modified>
</cp:coreProperties>
</file>